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6\"/>
    </mc:Choice>
  </mc:AlternateContent>
  <bookViews>
    <workbookView xWindow="0" yWindow="0" windowWidth="28740" windowHeight="11220"/>
  </bookViews>
  <sheets>
    <sheet name="Cesta" sheetId="8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I63" i="7" l="1"/>
  <c r="H63" i="7"/>
  <c r="G63" i="7"/>
  <c r="F63" i="7"/>
  <c r="E63" i="7"/>
  <c r="D63" i="7"/>
  <c r="C63" i="7"/>
  <c r="B63" i="7"/>
  <c r="F86" i="8"/>
  <c r="C86" i="8"/>
  <c r="F86" i="5"/>
  <c r="H86" i="5"/>
  <c r="G86" i="5"/>
  <c r="F86" i="4"/>
  <c r="I86" i="4"/>
  <c r="G86" i="4"/>
  <c r="G86" i="3"/>
  <c r="F86" i="3"/>
  <c r="H86" i="3"/>
  <c r="I62" i="7" l="1"/>
  <c r="H62" i="7"/>
  <c r="G62" i="7"/>
  <c r="F62" i="7"/>
  <c r="E62" i="7"/>
  <c r="D62" i="7"/>
  <c r="C62" i="7"/>
  <c r="B62" i="7"/>
  <c r="D85" i="8"/>
  <c r="D86" i="8" s="1"/>
  <c r="F85" i="8"/>
  <c r="F85" i="5"/>
  <c r="H85" i="5"/>
  <c r="G85" i="5"/>
  <c r="F85" i="4"/>
  <c r="I85" i="4"/>
  <c r="G85" i="4"/>
  <c r="G85" i="3"/>
  <c r="F85" i="3"/>
  <c r="H85" i="3"/>
  <c r="C85" i="8"/>
  <c r="F84" i="5" l="1"/>
  <c r="H84" i="5"/>
  <c r="G84" i="5"/>
  <c r="I84" i="4"/>
  <c r="G84" i="4"/>
  <c r="F84" i="3"/>
  <c r="G84" i="3"/>
  <c r="H84" i="3"/>
  <c r="F84" i="8"/>
  <c r="D84" i="8"/>
  <c r="C84" i="8"/>
  <c r="F83" i="8" l="1"/>
  <c r="F82" i="8"/>
  <c r="F81" i="8"/>
  <c r="C83" i="8"/>
  <c r="F83" i="5"/>
  <c r="H83" i="5"/>
  <c r="G83" i="5"/>
  <c r="I83" i="4"/>
  <c r="G83" i="4"/>
  <c r="G83" i="3"/>
  <c r="F83" i="3"/>
  <c r="H83" i="3"/>
  <c r="F4" i="5" l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3" i="5"/>
  <c r="J3" i="5"/>
  <c r="H72" i="3"/>
  <c r="H73" i="3"/>
  <c r="H74" i="3"/>
  <c r="H75" i="3"/>
  <c r="H76" i="3"/>
  <c r="H77" i="3"/>
  <c r="H78" i="3"/>
  <c r="H79" i="3"/>
  <c r="H80" i="3"/>
  <c r="H81" i="3"/>
  <c r="H82" i="3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3" i="3"/>
  <c r="F56" i="2"/>
  <c r="F81" i="2"/>
  <c r="F82" i="2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3" i="2"/>
  <c r="D8" i="8"/>
  <c r="D3" i="8"/>
  <c r="D4" i="8" s="1"/>
  <c r="D5" i="8" s="1"/>
  <c r="D6" i="8" s="1"/>
  <c r="D7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C82" i="8"/>
  <c r="C81" i="8"/>
  <c r="F80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H82" i="5" l="1"/>
  <c r="G82" i="5"/>
  <c r="I82" i="4"/>
  <c r="I78" i="4"/>
  <c r="G82" i="4"/>
  <c r="F83" i="2"/>
  <c r="G83" i="2"/>
  <c r="I83" i="2"/>
  <c r="F84" i="2"/>
  <c r="G84" i="2"/>
  <c r="I84" i="2"/>
  <c r="F85" i="2"/>
  <c r="G85" i="2"/>
  <c r="I85" i="2"/>
  <c r="F86" i="2"/>
  <c r="G86" i="2"/>
  <c r="I86" i="2"/>
  <c r="F87" i="2"/>
  <c r="G87" i="2"/>
  <c r="I87" i="2"/>
  <c r="F73" i="3"/>
  <c r="F74" i="3"/>
  <c r="F75" i="3"/>
  <c r="F76" i="3"/>
  <c r="F77" i="3"/>
  <c r="F78" i="3"/>
  <c r="F79" i="3"/>
  <c r="F80" i="3"/>
  <c r="F81" i="3"/>
  <c r="F82" i="3"/>
  <c r="I82" i="2"/>
  <c r="G82" i="2"/>
  <c r="H80" i="5" l="1"/>
  <c r="H81" i="5"/>
  <c r="G81" i="5"/>
  <c r="I80" i="4"/>
  <c r="I81" i="4"/>
  <c r="G81" i="4"/>
  <c r="I81" i="2"/>
  <c r="G81" i="2"/>
  <c r="G80" i="5" l="1"/>
  <c r="G80" i="4"/>
  <c r="I80" i="2"/>
  <c r="G80" i="2"/>
  <c r="G79" i="5" l="1"/>
  <c r="E56" i="7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9" i="4"/>
  <c r="I26" i="4"/>
  <c r="H50" i="5"/>
  <c r="H79" i="5"/>
  <c r="G79" i="4"/>
  <c r="I79" i="2"/>
  <c r="I78" i="2"/>
  <c r="G79" i="2"/>
  <c r="D59" i="5" l="1"/>
  <c r="D60" i="5"/>
  <c r="D61" i="5"/>
  <c r="D62" i="5"/>
  <c r="D63" i="5"/>
  <c r="D64" i="5"/>
  <c r="D65" i="5"/>
  <c r="D66" i="5"/>
  <c r="D67" i="5"/>
  <c r="D68" i="5"/>
  <c r="D69" i="5"/>
  <c r="D70" i="5"/>
  <c r="D71" i="5"/>
  <c r="D74" i="5"/>
  <c r="D75" i="5"/>
  <c r="H78" i="5" l="1"/>
  <c r="G78" i="5"/>
  <c r="G78" i="4"/>
  <c r="G78" i="2"/>
  <c r="H27" i="5" l="1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26" i="5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76" i="4"/>
  <c r="G77" i="4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26" i="3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27" i="2"/>
  <c r="F2" i="2"/>
  <c r="D54" i="7"/>
  <c r="D53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72" i="5"/>
  <c r="G73" i="5"/>
  <c r="G76" i="5"/>
  <c r="G77" i="5"/>
  <c r="G2" i="5"/>
  <c r="F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2" i="3"/>
  <c r="G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72" i="2"/>
  <c r="G73" i="2"/>
  <c r="G74" i="2"/>
  <c r="G76" i="2"/>
  <c r="G77" i="2"/>
  <c r="G2" i="2"/>
  <c r="F3" i="4" l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K3" i="4"/>
  <c r="G75" i="5"/>
  <c r="D75" i="4"/>
  <c r="D75" i="3"/>
  <c r="D75" i="2"/>
  <c r="G75" i="2" s="1"/>
  <c r="D52" i="7" l="1"/>
  <c r="G75" i="4"/>
  <c r="G74" i="5"/>
  <c r="D74" i="4"/>
  <c r="D74" i="3"/>
  <c r="D51" i="7" l="1"/>
  <c r="G74" i="4"/>
  <c r="D73" i="4"/>
  <c r="D73" i="3"/>
  <c r="G73" i="4" l="1"/>
  <c r="D50" i="7"/>
  <c r="D72" i="4"/>
  <c r="D72" i="3"/>
  <c r="G72" i="4" l="1"/>
  <c r="D49" i="7"/>
  <c r="G71" i="5"/>
  <c r="D71" i="4"/>
  <c r="D70" i="4"/>
  <c r="D71" i="3"/>
  <c r="H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G62" i="2" s="1"/>
  <c r="D61" i="2"/>
  <c r="G61" i="2" s="1"/>
  <c r="D60" i="2"/>
  <c r="G60" i="2" s="1"/>
  <c r="D59" i="2"/>
  <c r="G59" i="2" s="1"/>
  <c r="G70" i="4" l="1"/>
  <c r="D47" i="7"/>
  <c r="G71" i="4"/>
  <c r="D48" i="7"/>
  <c r="G70" i="5"/>
  <c r="D70" i="3"/>
  <c r="H70" i="3" s="1"/>
  <c r="G69" i="5" l="1"/>
  <c r="G68" i="5"/>
  <c r="D69" i="4"/>
  <c r="D69" i="3"/>
  <c r="H69" i="3" s="1"/>
  <c r="D68" i="3"/>
  <c r="H68" i="3" s="1"/>
  <c r="D46" i="7" l="1"/>
  <c r="G69" i="4"/>
  <c r="D68" i="4"/>
  <c r="D67" i="3"/>
  <c r="H67" i="3" s="1"/>
  <c r="D45" i="7" l="1"/>
  <c r="G68" i="4"/>
  <c r="G67" i="5"/>
  <c r="D67" i="4"/>
  <c r="D66" i="4"/>
  <c r="D66" i="3"/>
  <c r="H66" i="3" s="1"/>
  <c r="G66" i="4" l="1"/>
  <c r="D43" i="7"/>
  <c r="D44" i="7"/>
  <c r="G67" i="4"/>
  <c r="G66" i="5"/>
  <c r="G65" i="5" l="1"/>
  <c r="G64" i="5"/>
  <c r="D65" i="4"/>
  <c r="D64" i="4"/>
  <c r="D65" i="3"/>
  <c r="H65" i="3" s="1"/>
  <c r="D64" i="3"/>
  <c r="H64" i="3" s="1"/>
  <c r="G64" i="4" l="1"/>
  <c r="D41" i="7"/>
  <c r="G65" i="4"/>
  <c r="D42" i="7"/>
  <c r="D63" i="3"/>
  <c r="H63" i="3" s="1"/>
  <c r="G63" i="5" l="1"/>
  <c r="G62" i="5"/>
  <c r="D63" i="4"/>
  <c r="D62" i="4"/>
  <c r="D62" i="3"/>
  <c r="H62" i="3" s="1"/>
  <c r="D40" i="7" l="1"/>
  <c r="G63" i="4"/>
  <c r="D39" i="7"/>
  <c r="G62" i="4"/>
  <c r="D61" i="3"/>
  <c r="H61" i="3" s="1"/>
  <c r="G61" i="5"/>
  <c r="D61" i="4"/>
  <c r="G61" i="4" l="1"/>
  <c r="D38" i="7"/>
  <c r="D60" i="3"/>
  <c r="H60" i="3" s="1"/>
  <c r="G60" i="5"/>
  <c r="D60" i="4"/>
  <c r="G60" i="4" l="1"/>
  <c r="D37" i="7"/>
  <c r="D59" i="3"/>
  <c r="H59" i="3" s="1"/>
  <c r="G59" i="5" l="1"/>
  <c r="D59" i="4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D36" i="7" l="1"/>
  <c r="G59" i="4"/>
</calcChain>
</file>

<file path=xl/comments1.xml><?xml version="1.0" encoding="utf-8"?>
<comments xmlns="http://schemas.openxmlformats.org/spreadsheetml/2006/main">
  <authors>
    <author>Ana Carolina Nogueira Gonçalves</author>
  </authors>
  <commentList>
    <comment ref="B61" authorId="0" shapeId="0">
      <text>
        <r>
          <rPr>
            <b/>
            <sz val="9"/>
            <color indexed="81"/>
            <rFont val="Segoe UI"/>
            <family val="2"/>
          </rPr>
          <t>Ana Carolina Nogueira Gonçalves: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<sst xmlns="http://schemas.openxmlformats.org/spreadsheetml/2006/main" count="702" uniqueCount="79">
  <si>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</si>
  <si>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</si>
  <si>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</si>
  <si>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</si>
  <si>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</si>
  <si>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</si>
  <si>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</si>
  <si>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</si>
  <si>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</si>
  <si>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</si>
  <si>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</si>
  <si>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</si>
  <si>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</si>
  <si>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</si>
  <si>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</si>
  <si>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</si>
  <si>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</si>
  <si>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</si>
  <si>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</si>
  <si>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</si>
  <si>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</si>
  <si>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</si>
  <si>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</si>
  <si>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</si>
  <si>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</si>
  <si>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</si>
  <si>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</si>
  <si>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</si>
  <si>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</si>
  <si>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</si>
  <si>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</si>
  <si>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</si>
  <si>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</si>
  <si>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</si>
  <si>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</si>
  <si>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</si>
  <si>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</si>
  <si>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</si>
  <si>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</si>
  <si>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</si>
  <si>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</si>
  <si>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</si>
  <si>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</si>
  <si>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</si>
  <si>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</si>
  <si>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</si>
  <si>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</si>
  <si>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</si>
  <si>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</si>
  <si>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</si>
  <si>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</si>
  <si>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</si>
  <si>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</si>
  <si>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</si>
  <si>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</si>
  <si>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</si>
  <si>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</si>
  <si>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</si>
  <si>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</si>
  <si>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</si>
  <si>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</si>
  <si>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</si>
  <si>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</si>
  <si>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</si>
  <si>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</si>
  <si>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</si>
  <si>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</si>
  <si>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</si>
  <si>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</si>
  <si>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</si>
  <si>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</si>
  <si>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</si>
  <si>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</si>
  <si>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</si>
  <si>
    <t>valor base</t>
  </si>
  <si>
    <t>valor na cesta</t>
  </si>
  <si>
    <t>participação cesta</t>
  </si>
  <si>
    <t>valor base(cálculo ao lado)</t>
  </si>
  <si>
    <t xml:space="preserve">preço cesta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</si>
</sst>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mmm/yyyy"/>
    <numFmt numFmtId="165" formatCode="0.0000"/>
    <numFmt numFmtId="166" formatCode="0.0000000"/>
    <numFmt numFmtId="167" formatCode="0.000"/>
    <numFmt numFmtId="168" formatCode="_-* #,##0.000000000_-;\-* #,##0.000000000_-;_-* &quot;-&quot;??_-;_-@_-"/>
    <numFmt numFmtId="169" formatCode="0.000000000"/>
    <numFmt numFmtId="170" formatCode="_-* #,##0.00_-;\-* #,##0.00_-;_-* &quot;-&quot;?????????_-;_-@_-"/>
    <numFmt numFmtId="171" formatCode="0.00000"/>
    <numFmt numFmtId="172" formatCode="0.00000%"/>
    <numFmt numFmtId="173" formatCode="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6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167" fontId="4" fillId="0" borderId="0" xfId="0" applyNumberFormat="1" applyFont="1"/>
    <xf numFmtId="0" fontId="0" fillId="0" borderId="0" xfId="0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17" fontId="7" fillId="2" borderId="0" xfId="0" applyNumberFormat="1" applyFont="1" applyFill="1" applyAlignment="1">
      <alignment vertical="center"/>
    </xf>
    <xf numFmtId="168" fontId="0" fillId="0" borderId="0" xfId="2" applyNumberFormat="1" applyFont="1"/>
    <xf numFmtId="169" fontId="0" fillId="0" borderId="0" xfId="0" applyNumberFormat="1"/>
    <xf numFmtId="10" fontId="6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7" fillId="3" borderId="0" xfId="0" applyNumberFormat="1" applyFont="1" applyFill="1" applyAlignment="1">
      <alignment vertical="center"/>
    </xf>
    <xf numFmtId="17" fontId="7" fillId="4" borderId="0" xfId="0" applyNumberFormat="1" applyFont="1" applyFill="1" applyAlignment="1">
      <alignment vertical="center"/>
    </xf>
    <xf numFmtId="17" fontId="4" fillId="0" borderId="0" xfId="0" applyNumberFormat="1" applyFont="1"/>
    <xf numFmtId="17" fontId="6" fillId="0" borderId="0" xfId="0" applyNumberFormat="1" applyFont="1" applyAlignment="1">
      <alignment horizontal="left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171" fontId="4" fillId="0" borderId="0" xfId="1" applyNumberFormat="1" applyFont="1"/>
    <xf numFmtId="172" fontId="4" fillId="0" borderId="0" xfId="0" applyNumberFormat="1" applyFont="1"/>
    <xf numFmtId="172" fontId="4" fillId="0" borderId="0" xfId="1" applyNumberFormat="1" applyFont="1"/>
    <xf numFmtId="172" fontId="4" fillId="0" borderId="0" xfId="2" applyNumberFormat="1" applyFont="1"/>
    <xf numFmtId="172" fontId="6" fillId="0" borderId="0" xfId="0" applyNumberFormat="1" applyFont="1"/>
    <xf numFmtId="172" fontId="6" fillId="0" borderId="0" xfId="1" applyNumberFormat="1" applyFont="1"/>
    <xf numFmtId="172" fontId="9" fillId="0" borderId="0" xfId="0" applyNumberFormat="1" applyFont="1" applyFill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9" fontId="4" fillId="0" borderId="0" xfId="1" applyFont="1"/>
    <xf numFmtId="9" fontId="6" fillId="0" borderId="0" xfId="1" applyFont="1"/>
    <xf numFmtId="17" fontId="1" fillId="0" borderId="0" xfId="0" applyNumberFormat="1" applyFont="1"/>
    <xf numFmtId="10" fontId="4" fillId="0" borderId="0" xfId="0" applyNumberFormat="1" applyFont="1"/>
    <xf numFmtId="10" fontId="6" fillId="0" borderId="0" xfId="0" applyNumberFormat="1" applyFont="1"/>
    <xf numFmtId="10" fontId="4" fillId="0" borderId="0" xfId="2" applyNumberFormat="1" applyFont="1"/>
    <xf numFmtId="0" fontId="1" fillId="0" borderId="0" xfId="0" applyFont="1" applyAlignment="1">
      <alignment horizontal="center" vertical="center" wrapText="1"/>
    </xf>
    <xf numFmtId="173" fontId="0" fillId="0" borderId="0" xfId="0" applyNumberFormat="1" applyAlignment="1">
      <alignment vertical="center"/>
    </xf>
    <xf numFmtId="2" fontId="0" fillId="0" borderId="0" xfId="0" applyNumberFormat="1" applyFill="1"/>
    <xf numFmtId="165" fontId="0" fillId="0" borderId="0" xfId="0" applyNumberFormat="1"/>
    <xf numFmtId="167" fontId="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tabSelected="1" zoomScale="90" zoomScaleNormal="90" workbookViewId="0">
      <pane ySplit="1" topLeftCell="A74" activePane="bottomLeft" state="frozen"/>
      <selection pane="bottomLeft" activeCell="B86" sqref="B86"/>
    </sheetView>
  </sheetViews>
  <sheetFormatPr defaultRowHeight="15" x14ac:dyDescent="0.25"/>
  <cols>
    <col min="1" max="1" width="12.140625" style="23" customWidth="1"/>
    <col min="2" max="2" width="15.5703125" style="23" bestFit="1" customWidth="1"/>
    <col min="3" max="3" width="16.28515625" style="49" bestFit="1" customWidth="1"/>
    <col min="4" max="4" width="23" style="34" customWidth="1"/>
    <col min="5" max="8" width="13" style="23" customWidth="1"/>
    <col min="9" max="10" width="9.140625" style="23"/>
    <col min="11" max="11" width="15.5703125" style="23" bestFit="1" customWidth="1"/>
    <col min="12" max="12" width="9.140625" style="23"/>
    <col min="13" max="13" width="14.140625" style="23" customWidth="1"/>
    <col min="14" max="15" width="9.140625" style="23"/>
    <col min="16" max="16" width="9.85546875" style="23" customWidth="1"/>
    <col min="17" max="19" width="9.140625" style="23"/>
    <col min="20" max="20" width="13.140625" style="34" bestFit="1" customWidth="1"/>
    <col min="21" max="29" width="9.140625" style="23"/>
    <col min="30" max="30" width="16.28515625" style="49" bestFit="1" customWidth="1"/>
    <col min="31" max="39" width="9.140625" style="23"/>
    <col min="40" max="40" width="12" style="23" customWidth="1"/>
    <col min="41" max="16384" width="9.140625" style="23"/>
  </cols>
  <sheetData>
    <row r="1" spans="1:42" s="1" customFormat="1" ht="45" x14ac:dyDescent="0.25">
      <c r="A1" s="1" t="s">
        <v>0</v>
      </c>
      <c r="B1" s="1" t="s">
        <v>1</v>
      </c>
      <c r="C1" s="50" t="s">
        <v>2</v>
      </c>
      <c r="D1" s="57" t="s">
        <v>3</v>
      </c>
      <c r="E1" s="1" t="s">
        <v>77</v>
      </c>
      <c r="F1" s="1" t="s">
        <v>78</v>
      </c>
      <c r="M1" s="31"/>
      <c r="T1" s="31"/>
      <c r="AD1" s="50"/>
      <c r="AP1" s="23"/>
    </row>
    <row r="2" spans="1:42" x14ac:dyDescent="0.25">
      <c r="A2" s="23" t="s">
        <v>4</v>
      </c>
      <c r="B2" s="23">
        <v>2.53365862059074E-2</v>
      </c>
      <c r="C2" s="49">
        <v>102.5336586205907</v>
      </c>
      <c r="D2" s="58">
        <v>59.896987344499401</v>
      </c>
      <c r="E2" s="23">
        <v>14.995931712362291</v>
      </c>
      <c r="T2" s="32"/>
    </row>
    <row r="3" spans="1:42" x14ac:dyDescent="0.25">
      <c r="A3" s="23" t="s">
        <v>5</v>
      </c>
      <c r="B3" s="23">
        <v>-1.0548264683945541E-2</v>
      </c>
      <c r="C3" s="49">
        <v>98.945173531605448</v>
      </c>
      <c r="D3" s="58">
        <f>D2*(1+B3)</f>
        <v>59.265178068218688</v>
      </c>
      <c r="T3" s="32"/>
    </row>
    <row r="4" spans="1:42" x14ac:dyDescent="0.25">
      <c r="A4" s="23" t="s">
        <v>6</v>
      </c>
      <c r="B4" s="23">
        <v>5.7383337619456132E-2</v>
      </c>
      <c r="C4" s="49">
        <v>105.7383337619456</v>
      </c>
      <c r="D4" s="58">
        <f t="shared" ref="D4:D67" si="0">D3*(1+B4)</f>
        <v>62.666011790384466</v>
      </c>
      <c r="T4" s="32"/>
    </row>
    <row r="5" spans="1:42" x14ac:dyDescent="0.25">
      <c r="A5" s="23" t="s">
        <v>7</v>
      </c>
      <c r="B5" s="23">
        <v>5.8691242452391101E-4</v>
      </c>
      <c r="C5" s="49">
        <v>100.0586912424524</v>
      </c>
      <c r="D5" s="58">
        <f t="shared" si="0"/>
        <v>62.702791251299608</v>
      </c>
      <c r="T5" s="32"/>
    </row>
    <row r="6" spans="1:42" x14ac:dyDescent="0.25">
      <c r="A6" s="23" t="s">
        <v>8</v>
      </c>
      <c r="B6" s="23">
        <v>3.0341837033966979E-3</v>
      </c>
      <c r="C6" s="49">
        <v>100.3034183703397</v>
      </c>
      <c r="D6" s="58">
        <f t="shared" si="0"/>
        <v>62.893043038671784</v>
      </c>
      <c r="T6" s="32"/>
    </row>
    <row r="7" spans="1:42" x14ac:dyDescent="0.25">
      <c r="A7" s="23" t="s">
        <v>9</v>
      </c>
      <c r="B7" s="23">
        <v>-3.1188504735225161E-2</v>
      </c>
      <c r="C7" s="49">
        <v>96.881149526477486</v>
      </c>
      <c r="D7" s="58">
        <f t="shared" si="0"/>
        <v>60.931503068047448</v>
      </c>
      <c r="T7" s="32"/>
    </row>
    <row r="8" spans="1:42" x14ac:dyDescent="0.25">
      <c r="A8" s="23" t="s">
        <v>10</v>
      </c>
      <c r="B8" s="23">
        <v>-1.052352460124573E-2</v>
      </c>
      <c r="C8" s="49">
        <v>98.947647539875433</v>
      </c>
      <c r="D8" s="58">
        <f>D7*(1+B8)</f>
        <v>60.290288896519968</v>
      </c>
      <c r="T8" s="32"/>
    </row>
    <row r="9" spans="1:42" x14ac:dyDescent="0.25">
      <c r="A9" s="23" t="s">
        <v>11</v>
      </c>
      <c r="B9" s="23">
        <v>2.4696696936177709E-2</v>
      </c>
      <c r="C9" s="49">
        <v>102.4696696936178</v>
      </c>
      <c r="D9" s="58">
        <f t="shared" si="0"/>
        <v>61.77925988959192</v>
      </c>
      <c r="T9" s="32"/>
    </row>
    <row r="10" spans="1:42" x14ac:dyDescent="0.25">
      <c r="A10" s="23" t="s">
        <v>12</v>
      </c>
      <c r="B10" s="23">
        <v>-5.0297839772314168E-3</v>
      </c>
      <c r="C10" s="49">
        <v>99.49702160227686</v>
      </c>
      <c r="D10" s="58">
        <f t="shared" si="0"/>
        <v>61.468523558074033</v>
      </c>
      <c r="T10" s="32"/>
    </row>
    <row r="11" spans="1:42" x14ac:dyDescent="0.25">
      <c r="A11" s="23" t="s">
        <v>13</v>
      </c>
      <c r="B11" s="23">
        <v>-7.2424050423314235E-4</v>
      </c>
      <c r="C11" s="49">
        <v>99.927575949576692</v>
      </c>
      <c r="D11" s="58">
        <f t="shared" si="0"/>
        <v>61.424005563577865</v>
      </c>
      <c r="T11" s="32"/>
    </row>
    <row r="12" spans="1:42" x14ac:dyDescent="0.25">
      <c r="A12" s="23" t="s">
        <v>14</v>
      </c>
      <c r="B12" s="23">
        <v>-9.2558336529738883E-3</v>
      </c>
      <c r="C12" s="49">
        <v>99.074416634702615</v>
      </c>
      <c r="D12" s="58">
        <f t="shared" si="0"/>
        <v>60.855475185782048</v>
      </c>
      <c r="T12" s="32"/>
    </row>
    <row r="13" spans="1:42" x14ac:dyDescent="0.25">
      <c r="A13" s="23" t="s">
        <v>15</v>
      </c>
      <c r="B13" s="23">
        <v>1.970994740266252E-2</v>
      </c>
      <c r="C13" s="49">
        <v>101.97099474026621</v>
      </c>
      <c r="D13" s="58">
        <f t="shared" si="0"/>
        <v>62.054933400857848</v>
      </c>
      <c r="T13" s="32"/>
      <c r="AK13" s="32"/>
    </row>
    <row r="14" spans="1:42" x14ac:dyDescent="0.25">
      <c r="A14" s="23" t="s">
        <v>16</v>
      </c>
      <c r="B14" s="23">
        <v>-2.016378941113095E-2</v>
      </c>
      <c r="C14" s="49">
        <v>97.983621058886911</v>
      </c>
      <c r="D14" s="58">
        <f t="shared" si="0"/>
        <v>60.803670791841192</v>
      </c>
      <c r="T14" s="32"/>
    </row>
    <row r="15" spans="1:42" x14ac:dyDescent="0.25">
      <c r="A15" s="23" t="s">
        <v>17</v>
      </c>
      <c r="B15" s="23">
        <v>-6.2470621841981266E-3</v>
      </c>
      <c r="C15" s="49">
        <v>99.375293781580183</v>
      </c>
      <c r="D15" s="58">
        <f t="shared" si="0"/>
        <v>60.423826479377048</v>
      </c>
      <c r="T15" s="32"/>
    </row>
    <row r="16" spans="1:42" x14ac:dyDescent="0.25">
      <c r="A16" s="23" t="s">
        <v>18</v>
      </c>
      <c r="B16" s="23">
        <v>5.3780424442930963E-2</v>
      </c>
      <c r="C16" s="49">
        <v>105.3780424442931</v>
      </c>
      <c r="D16" s="58">
        <f t="shared" si="0"/>
        <v>63.673445513903957</v>
      </c>
      <c r="T16" s="32"/>
    </row>
    <row r="17" spans="1:40" x14ac:dyDescent="0.25">
      <c r="A17" s="23" t="s">
        <v>19</v>
      </c>
      <c r="B17" s="23">
        <v>-9.7679739630243123E-3</v>
      </c>
      <c r="C17" s="49">
        <v>99.02320260369757</v>
      </c>
      <c r="D17" s="58">
        <f t="shared" si="0"/>
        <v>63.051484955988094</v>
      </c>
      <c r="T17" s="32"/>
    </row>
    <row r="18" spans="1:40" x14ac:dyDescent="0.25">
      <c r="A18" s="23" t="s">
        <v>20</v>
      </c>
      <c r="B18" s="23">
        <v>-7.6991791079106253E-4</v>
      </c>
      <c r="C18" s="49">
        <v>99.923008208920891</v>
      </c>
      <c r="D18" s="58">
        <f t="shared" si="0"/>
        <v>63.002940488418503</v>
      </c>
      <c r="T18" s="32"/>
    </row>
    <row r="19" spans="1:40" x14ac:dyDescent="0.25">
      <c r="A19" s="23" t="s">
        <v>21</v>
      </c>
      <c r="B19" s="23">
        <v>0.2080837929873374</v>
      </c>
      <c r="C19" s="49">
        <v>120.8083792987337</v>
      </c>
      <c r="D19" s="58">
        <f t="shared" si="0"/>
        <v>76.112831314604108</v>
      </c>
      <c r="T19" s="32"/>
      <c r="AI19" s="32"/>
    </row>
    <row r="20" spans="1:40" x14ac:dyDescent="0.25">
      <c r="A20" s="23" t="s">
        <v>22</v>
      </c>
      <c r="B20" s="23">
        <v>0.1079251151137688</v>
      </c>
      <c r="C20" s="49">
        <v>110.7925115113769</v>
      </c>
      <c r="D20" s="58">
        <f t="shared" si="0"/>
        <v>84.327317395867624</v>
      </c>
      <c r="T20" s="32"/>
    </row>
    <row r="21" spans="1:40" x14ac:dyDescent="0.25">
      <c r="A21" s="23" t="s">
        <v>23</v>
      </c>
      <c r="B21" s="23">
        <v>6.9571537987983989E-2</v>
      </c>
      <c r="C21" s="49">
        <v>106.9571537987984</v>
      </c>
      <c r="D21" s="58">
        <f t="shared" si="0"/>
        <v>90.194098561499018</v>
      </c>
      <c r="T21" s="32"/>
    </row>
    <row r="22" spans="1:40" x14ac:dyDescent="0.25">
      <c r="A22" s="23" t="s">
        <v>24</v>
      </c>
      <c r="B22" s="23">
        <v>6.0595381007904958E-2</v>
      </c>
      <c r="C22" s="49">
        <v>106.0595381007905</v>
      </c>
      <c r="D22" s="58">
        <f t="shared" si="0"/>
        <v>95.659444328497585</v>
      </c>
      <c r="T22" s="32"/>
    </row>
    <row r="23" spans="1:40" x14ac:dyDescent="0.25">
      <c r="A23" s="23" t="s">
        <v>25</v>
      </c>
      <c r="B23" s="23">
        <v>-7.5231415276379776E-2</v>
      </c>
      <c r="C23" s="49">
        <v>92.476858472362025</v>
      </c>
      <c r="D23" s="58">
        <f t="shared" si="0"/>
        <v>88.462848947112647</v>
      </c>
      <c r="T23" s="32"/>
    </row>
    <row r="24" spans="1:40" x14ac:dyDescent="0.25">
      <c r="A24" s="23" t="s">
        <v>26</v>
      </c>
      <c r="B24" s="23">
        <v>-4.9006417133811257E-2</v>
      </c>
      <c r="C24" s="49">
        <v>95.099358286618866</v>
      </c>
      <c r="D24" s="58">
        <f t="shared" si="0"/>
        <v>84.127601670765102</v>
      </c>
      <c r="T24" s="32"/>
    </row>
    <row r="25" spans="1:40" x14ac:dyDescent="0.25">
      <c r="A25" s="23" t="s">
        <v>27</v>
      </c>
      <c r="B25" s="23">
        <v>-2.3677326069508902E-3</v>
      </c>
      <c r="C25" s="49">
        <v>99.763226739304912</v>
      </c>
      <c r="D25" s="58">
        <f t="shared" si="0"/>
        <v>83.928410005144656</v>
      </c>
      <c r="O25" s="21"/>
      <c r="T25" s="32"/>
    </row>
    <row r="26" spans="1:40" x14ac:dyDescent="0.25">
      <c r="A26" s="23" t="s">
        <v>28</v>
      </c>
      <c r="B26" s="23">
        <v>-7.4599831631737556E-2</v>
      </c>
      <c r="C26" s="59">
        <f>B26*100+100</f>
        <v>92.54001683682624</v>
      </c>
      <c r="D26" s="32">
        <f t="shared" si="0"/>
        <v>77.667364749641422</v>
      </c>
      <c r="E26" s="49"/>
      <c r="F26" s="23">
        <v>11.646944980647572</v>
      </c>
      <c r="O26" s="21"/>
      <c r="T26" s="32"/>
    </row>
    <row r="27" spans="1:40" x14ac:dyDescent="0.25">
      <c r="A27" s="23" t="s">
        <v>29</v>
      </c>
      <c r="B27" s="23">
        <v>-8.5528893605430478E-2</v>
      </c>
      <c r="C27" s="59">
        <f t="shared" ref="C27:C86" si="1">B27*100+100</f>
        <v>91.447110639456952</v>
      </c>
      <c r="D27" s="32">
        <f t="shared" si="0"/>
        <v>71.024560973355179</v>
      </c>
      <c r="E27" s="49"/>
      <c r="F27" s="23">
        <v>10.630195806251461</v>
      </c>
      <c r="O27" s="21"/>
      <c r="T27" s="32"/>
    </row>
    <row r="28" spans="1:40" x14ac:dyDescent="0.25">
      <c r="A28" s="23" t="s">
        <v>30</v>
      </c>
      <c r="B28" s="23">
        <v>2.2185450038762381E-2</v>
      </c>
      <c r="C28" s="59">
        <f t="shared" si="1"/>
        <v>102.21854500387624</v>
      </c>
      <c r="D28" s="32">
        <f t="shared" si="0"/>
        <v>72.600272822354583</v>
      </c>
      <c r="E28" s="49"/>
      <c r="F28" s="23">
        <v>9.9731716911400099</v>
      </c>
      <c r="O28" s="21"/>
      <c r="T28" s="32"/>
    </row>
    <row r="29" spans="1:40" x14ac:dyDescent="0.25">
      <c r="A29" s="23" t="s">
        <v>31</v>
      </c>
      <c r="B29" s="23">
        <v>6.726035927281826E-3</v>
      </c>
      <c r="C29" s="59">
        <f t="shared" si="1"/>
        <v>100.67260359272818</v>
      </c>
      <c r="D29" s="32">
        <f t="shared" si="0"/>
        <v>73.088584865688205</v>
      </c>
      <c r="E29" s="49"/>
      <c r="F29" s="23">
        <v>9.0981513325743606</v>
      </c>
      <c r="O29" s="21"/>
      <c r="T29" s="32"/>
    </row>
    <row r="30" spans="1:40" x14ac:dyDescent="0.25">
      <c r="A30" s="23" t="s">
        <v>32</v>
      </c>
      <c r="B30" s="23">
        <v>0.13522682304031289</v>
      </c>
      <c r="C30" s="59">
        <f t="shared" si="1"/>
        <v>113.52268230403129</v>
      </c>
      <c r="D30" s="32">
        <f t="shared" si="0"/>
        <v>82.972121997587507</v>
      </c>
      <c r="E30" s="49"/>
      <c r="F30" s="23">
        <v>12.766403903157073</v>
      </c>
      <c r="O30" s="21"/>
      <c r="T30" s="32"/>
    </row>
    <row r="31" spans="1:40" x14ac:dyDescent="0.25">
      <c r="A31" s="23" t="s">
        <v>33</v>
      </c>
      <c r="B31" s="23">
        <v>0.120517793938139</v>
      </c>
      <c r="C31" s="59">
        <f t="shared" si="1"/>
        <v>112.0517793938139</v>
      </c>
      <c r="D31" s="32">
        <f t="shared" si="0"/>
        <v>92.971739099102891</v>
      </c>
      <c r="E31" s="49"/>
      <c r="F31" s="23">
        <v>13.320539257399407</v>
      </c>
      <c r="O31" s="21"/>
      <c r="T31" s="32"/>
      <c r="AN31" s="4"/>
    </row>
    <row r="32" spans="1:40" x14ac:dyDescent="0.25">
      <c r="A32" s="23" t="s">
        <v>34</v>
      </c>
      <c r="B32" s="23">
        <v>-4.1876134116790587E-3</v>
      </c>
      <c r="C32" s="59">
        <f t="shared" si="1"/>
        <v>99.581238658832092</v>
      </c>
      <c r="D32" s="32">
        <f t="shared" si="0"/>
        <v>92.582409397544367</v>
      </c>
      <c r="E32" s="49"/>
      <c r="F32" s="23">
        <v>15.856915573403713</v>
      </c>
      <c r="O32" s="21"/>
      <c r="T32" s="32"/>
    </row>
    <row r="33" spans="1:40" x14ac:dyDescent="0.25">
      <c r="A33" s="23" t="s">
        <v>35</v>
      </c>
      <c r="B33" s="23">
        <v>8.9621507470258877E-3</v>
      </c>
      <c r="C33" s="59">
        <f t="shared" si="1"/>
        <v>100.89621507470258</v>
      </c>
      <c r="D33" s="32">
        <f t="shared" si="0"/>
        <v>93.412146907088029</v>
      </c>
      <c r="E33" s="49"/>
      <c r="F33" s="23">
        <v>15.311801561184204</v>
      </c>
      <c r="O33" s="21"/>
      <c r="T33" s="32"/>
      <c r="AN33" s="4"/>
    </row>
    <row r="34" spans="1:40" x14ac:dyDescent="0.25">
      <c r="A34" s="23" t="s">
        <v>36</v>
      </c>
      <c r="B34" s="23">
        <v>-1.430063299068085E-2</v>
      </c>
      <c r="C34" s="59">
        <f t="shared" si="1"/>
        <v>98.569936700931919</v>
      </c>
      <c r="D34" s="32">
        <f t="shared" si="0"/>
        <v>92.076294077298201</v>
      </c>
      <c r="E34" s="49"/>
      <c r="F34" s="23">
        <v>14.258020696958356</v>
      </c>
      <c r="O34" s="21"/>
      <c r="T34" s="32"/>
    </row>
    <row r="35" spans="1:40" x14ac:dyDescent="0.25">
      <c r="A35" s="23" t="s">
        <v>37</v>
      </c>
      <c r="B35" s="23">
        <v>-7.6750106334603663E-2</v>
      </c>
      <c r="C35" s="59">
        <f t="shared" si="1"/>
        <v>92.32498936653964</v>
      </c>
      <c r="D35" s="32">
        <f t="shared" si="0"/>
        <v>85.009428715969321</v>
      </c>
      <c r="E35" s="49"/>
      <c r="F35" s="23">
        <v>14.043937821718211</v>
      </c>
      <c r="O35" s="21"/>
      <c r="T35" s="32"/>
      <c r="AN35" s="2"/>
    </row>
    <row r="36" spans="1:40" x14ac:dyDescent="0.25">
      <c r="A36" s="23" t="s">
        <v>38</v>
      </c>
      <c r="B36" s="23">
        <v>-5.4824600404567048E-2</v>
      </c>
      <c r="C36" s="59">
        <f t="shared" si="1"/>
        <v>94.517539959543299</v>
      </c>
      <c r="D36" s="32">
        <f t="shared" si="0"/>
        <v>80.348820755995774</v>
      </c>
      <c r="E36" s="49"/>
      <c r="F36" s="23">
        <v>13.626634032556945</v>
      </c>
      <c r="O36" s="21"/>
      <c r="T36" s="32"/>
      <c r="AN36" s="2"/>
    </row>
    <row r="37" spans="1:40" x14ac:dyDescent="0.25">
      <c r="A37" s="23" t="s">
        <v>39</v>
      </c>
      <c r="B37" s="23">
        <v>1.427337955267483E-2</v>
      </c>
      <c r="C37" s="59">
        <f t="shared" si="1"/>
        <v>101.42733795526749</v>
      </c>
      <c r="D37" s="32">
        <f t="shared" si="0"/>
        <v>81.495669971255936</v>
      </c>
      <c r="E37" s="49"/>
      <c r="F37" s="23">
        <v>14.121933509716342</v>
      </c>
      <c r="O37" s="21"/>
      <c r="T37" s="32"/>
      <c r="AN37" s="2"/>
    </row>
    <row r="38" spans="1:40" x14ac:dyDescent="0.25">
      <c r="A38" s="23" t="s">
        <v>40</v>
      </c>
      <c r="B38" s="23">
        <v>-9.1062944453967898E-3</v>
      </c>
      <c r="C38" s="59">
        <f t="shared" si="1"/>
        <v>99.08937055546032</v>
      </c>
      <c r="D38" s="32">
        <f t="shared" si="0"/>
        <v>80.7535464044728</v>
      </c>
      <c r="E38" s="49"/>
      <c r="F38" s="23">
        <v>12.834161210716225</v>
      </c>
      <c r="O38" s="21"/>
      <c r="T38" s="32"/>
      <c r="AN38" s="2"/>
    </row>
    <row r="39" spans="1:40" x14ac:dyDescent="0.25">
      <c r="A39" s="23" t="s">
        <v>41</v>
      </c>
      <c r="B39" s="23">
        <v>5.2142545464590517E-2</v>
      </c>
      <c r="C39" s="59">
        <f t="shared" si="1"/>
        <v>105.21425454645905</v>
      </c>
      <c r="D39" s="32">
        <f t="shared" si="0"/>
        <v>84.964241869294938</v>
      </c>
      <c r="E39" s="49"/>
      <c r="F39" s="23">
        <v>13.137657581543241</v>
      </c>
      <c r="O39" s="21"/>
      <c r="T39" s="32"/>
      <c r="AN39" s="2"/>
    </row>
    <row r="40" spans="1:40" x14ac:dyDescent="0.25">
      <c r="A40" s="23" t="s">
        <v>42</v>
      </c>
      <c r="B40" s="23">
        <v>0.10078894060670569</v>
      </c>
      <c r="C40" s="59">
        <f t="shared" si="1"/>
        <v>110.07889406067056</v>
      </c>
      <c r="D40" s="32">
        <f t="shared" si="0"/>
        <v>93.527697796753088</v>
      </c>
      <c r="E40" s="49"/>
      <c r="F40" s="23">
        <v>12.86112041977937</v>
      </c>
      <c r="O40" s="21"/>
      <c r="T40" s="32"/>
      <c r="AN40" s="2"/>
    </row>
    <row r="41" spans="1:40" x14ac:dyDescent="0.25">
      <c r="A41" s="23" t="s">
        <v>43</v>
      </c>
      <c r="B41" s="23">
        <v>0.12829764942995331</v>
      </c>
      <c r="C41" s="59">
        <f t="shared" si="1"/>
        <v>112.82976494299533</v>
      </c>
      <c r="D41" s="32">
        <f t="shared" si="0"/>
        <v>105.52708158067152</v>
      </c>
      <c r="E41" s="49"/>
      <c r="F41" s="23">
        <v>17.022598426733992</v>
      </c>
      <c r="O41" s="21"/>
      <c r="T41" s="32"/>
      <c r="AN41" s="2"/>
    </row>
    <row r="42" spans="1:40" x14ac:dyDescent="0.25">
      <c r="A42" s="23" t="s">
        <v>44</v>
      </c>
      <c r="B42" s="23">
        <v>4.0363271740219808E-2</v>
      </c>
      <c r="C42" s="59">
        <f t="shared" si="1"/>
        <v>104.03632717402198</v>
      </c>
      <c r="D42" s="32">
        <f t="shared" si="0"/>
        <v>109.78649985046451</v>
      </c>
      <c r="E42" s="49"/>
      <c r="F42" s="23">
        <v>16.356177234593734</v>
      </c>
      <c r="M42" s="3"/>
      <c r="O42" s="21"/>
      <c r="T42" s="32"/>
      <c r="AN42" s="2"/>
    </row>
    <row r="43" spans="1:40" x14ac:dyDescent="0.25">
      <c r="A43" s="23" t="s">
        <v>45</v>
      </c>
      <c r="B43" s="23">
        <v>0.18686129338747781</v>
      </c>
      <c r="C43" s="59">
        <f t="shared" si="1"/>
        <v>118.68612933874778</v>
      </c>
      <c r="D43" s="32">
        <f t="shared" si="0"/>
        <v>130.30134720900645</v>
      </c>
      <c r="E43" s="49"/>
      <c r="F43" s="23">
        <v>22.799440440657637</v>
      </c>
      <c r="O43" s="21"/>
      <c r="T43" s="32"/>
      <c r="AN43" s="2"/>
    </row>
    <row r="44" spans="1:40" x14ac:dyDescent="0.25">
      <c r="A44" s="23" t="s">
        <v>46</v>
      </c>
      <c r="B44" s="23">
        <v>0.1547735462745963</v>
      </c>
      <c r="C44" s="59">
        <f t="shared" si="1"/>
        <v>115.47735462745963</v>
      </c>
      <c r="D44" s="32">
        <f t="shared" si="0"/>
        <v>150.46854880090186</v>
      </c>
      <c r="E44" s="49"/>
      <c r="F44" s="23">
        <v>21.106136214525222</v>
      </c>
      <c r="O44" s="21"/>
      <c r="T44" s="32"/>
      <c r="AN44" s="2"/>
    </row>
    <row r="45" spans="1:40" x14ac:dyDescent="0.25">
      <c r="A45" s="23" t="s">
        <v>47</v>
      </c>
      <c r="B45" s="23">
        <v>-8.6912844003068424E-2</v>
      </c>
      <c r="C45" s="59">
        <f t="shared" si="1"/>
        <v>91.308715599693159</v>
      </c>
      <c r="D45" s="32">
        <f t="shared" si="0"/>
        <v>137.39089929160099</v>
      </c>
      <c r="E45" s="49"/>
      <c r="F45" s="23">
        <v>24.524899469744348</v>
      </c>
      <c r="O45" s="21"/>
      <c r="T45" s="32"/>
      <c r="AN45" s="2"/>
    </row>
    <row r="46" spans="1:40" x14ac:dyDescent="0.25">
      <c r="A46" s="23" t="s">
        <v>48</v>
      </c>
      <c r="B46" s="23">
        <v>-0.18957454522228681</v>
      </c>
      <c r="C46" s="59">
        <f t="shared" si="1"/>
        <v>81.042545477771313</v>
      </c>
      <c r="D46" s="32">
        <f t="shared" si="0"/>
        <v>111.34508204071473</v>
      </c>
      <c r="E46" s="49"/>
      <c r="F46" s="23">
        <v>17.766367646549629</v>
      </c>
      <c r="M46" s="28"/>
      <c r="O46" s="21"/>
      <c r="T46" s="32"/>
      <c r="AN46" s="2"/>
    </row>
    <row r="47" spans="1:40" x14ac:dyDescent="0.25">
      <c r="A47" s="23" t="s">
        <v>49</v>
      </c>
      <c r="B47" s="23">
        <v>5.1498019818246643E-2</v>
      </c>
      <c r="C47" s="59">
        <f t="shared" si="1"/>
        <v>105.14980198182467</v>
      </c>
      <c r="D47" s="32">
        <f t="shared" si="0"/>
        <v>117.07913328231176</v>
      </c>
      <c r="E47" s="49"/>
      <c r="F47" s="23">
        <v>18.609130349177686</v>
      </c>
      <c r="O47" s="21"/>
      <c r="T47" s="32"/>
      <c r="AN47" s="2"/>
    </row>
    <row r="48" spans="1:40" x14ac:dyDescent="0.25">
      <c r="A48" s="23" t="s">
        <v>50</v>
      </c>
      <c r="B48" s="23">
        <v>-9.0860223407362883E-2</v>
      </c>
      <c r="C48" s="59">
        <f t="shared" si="1"/>
        <v>90.913977659263708</v>
      </c>
      <c r="D48" s="32">
        <f t="shared" si="0"/>
        <v>106.4412970759405</v>
      </c>
      <c r="E48" s="49"/>
      <c r="F48" s="23">
        <v>16.911142266284291</v>
      </c>
      <c r="O48" s="21"/>
      <c r="T48" s="32"/>
      <c r="AN48" s="2"/>
    </row>
    <row r="49" spans="1:40" x14ac:dyDescent="0.25">
      <c r="A49" s="23" t="s">
        <v>51</v>
      </c>
      <c r="B49" s="23">
        <v>-1.8303192322646659E-2</v>
      </c>
      <c r="C49" s="59">
        <f t="shared" si="1"/>
        <v>98.169680767735329</v>
      </c>
      <c r="D49" s="32">
        <f t="shared" si="0"/>
        <v>104.49308154448759</v>
      </c>
      <c r="E49" s="49"/>
      <c r="F49" s="23">
        <v>17.515131041769223</v>
      </c>
      <c r="O49" s="21"/>
      <c r="T49" s="32"/>
      <c r="AN49" s="2"/>
    </row>
    <row r="50" spans="1:40" x14ac:dyDescent="0.25">
      <c r="A50" s="23" t="s">
        <v>52</v>
      </c>
      <c r="B50" s="23">
        <v>5.1475957346930563E-2</v>
      </c>
      <c r="C50" s="59">
        <f t="shared" si="1"/>
        <v>105.14759573469306</v>
      </c>
      <c r="D50" s="32">
        <f t="shared" si="0"/>
        <v>109.87196295312097</v>
      </c>
      <c r="E50" s="49"/>
      <c r="F50" s="23">
        <v>13.834926302683463</v>
      </c>
      <c r="O50" s="21"/>
      <c r="T50" s="32"/>
      <c r="AN50" s="2"/>
    </row>
    <row r="51" spans="1:40" x14ac:dyDescent="0.25">
      <c r="A51" s="23" t="s">
        <v>53</v>
      </c>
      <c r="B51" s="23">
        <v>6.8672050725393508E-3</v>
      </c>
      <c r="C51" s="59">
        <f t="shared" si="1"/>
        <v>100.68672050725394</v>
      </c>
      <c r="D51" s="32">
        <f t="shared" si="0"/>
        <v>110.62647625444249</v>
      </c>
      <c r="E51" s="49"/>
      <c r="F51" s="23">
        <v>12.060353780117669</v>
      </c>
      <c r="O51" s="21"/>
      <c r="T51" s="32"/>
      <c r="AN51" s="2"/>
    </row>
    <row r="52" spans="1:40" x14ac:dyDescent="0.25">
      <c r="A52" s="23" t="s">
        <v>54</v>
      </c>
      <c r="B52" s="23">
        <v>3.1272766139848862E-2</v>
      </c>
      <c r="C52" s="59">
        <f t="shared" si="1"/>
        <v>103.12727661398489</v>
      </c>
      <c r="D52" s="32">
        <f t="shared" si="0"/>
        <v>114.08607217522322</v>
      </c>
      <c r="E52" s="49"/>
      <c r="F52" s="23">
        <v>13.753948641538791</v>
      </c>
      <c r="M52" s="29"/>
      <c r="O52" s="21"/>
      <c r="T52" s="32"/>
      <c r="AN52" s="4"/>
    </row>
    <row r="53" spans="1:40" x14ac:dyDescent="0.25">
      <c r="A53" s="23" t="s">
        <v>55</v>
      </c>
      <c r="B53" s="23">
        <v>7.3814498609214629E-2</v>
      </c>
      <c r="C53" s="59">
        <f t="shared" si="1"/>
        <v>107.38144986092146</v>
      </c>
      <c r="D53" s="32">
        <f t="shared" si="0"/>
        <v>122.50727839113199</v>
      </c>
      <c r="E53" s="49"/>
      <c r="F53" s="23">
        <v>13.564839100977595</v>
      </c>
      <c r="O53" s="21"/>
      <c r="T53" s="32"/>
      <c r="AN53" s="4"/>
    </row>
    <row r="54" spans="1:40" x14ac:dyDescent="0.25">
      <c r="A54" s="23" t="s">
        <v>56</v>
      </c>
      <c r="B54" s="23">
        <v>-3.0034430493448231E-2</v>
      </c>
      <c r="C54" s="59">
        <f t="shared" si="1"/>
        <v>96.996556950655176</v>
      </c>
      <c r="D54" s="32">
        <f t="shared" si="0"/>
        <v>118.82784205335203</v>
      </c>
      <c r="E54" s="49"/>
      <c r="F54" s="23">
        <v>16.950788627715813</v>
      </c>
      <c r="M54" s="29"/>
      <c r="O54" s="21"/>
      <c r="T54" s="32"/>
    </row>
    <row r="55" spans="1:40" x14ac:dyDescent="0.25">
      <c r="A55" s="4">
        <v>45078</v>
      </c>
      <c r="B55" s="23">
        <v>-4.0734353405799888E-2</v>
      </c>
      <c r="C55" s="59">
        <f t="shared" si="1"/>
        <v>95.926564659420009</v>
      </c>
      <c r="D55" s="32">
        <f t="shared" si="0"/>
        <v>113.98746674070222</v>
      </c>
      <c r="E55" s="49"/>
      <c r="F55" s="23">
        <v>16.985669867335574</v>
      </c>
      <c r="O55" s="21"/>
      <c r="T55" s="32"/>
      <c r="AC55" s="4"/>
    </row>
    <row r="56" spans="1:40" x14ac:dyDescent="0.25">
      <c r="A56" s="23" t="s">
        <v>58</v>
      </c>
      <c r="B56" s="23">
        <v>-4.15010167194374E-3</v>
      </c>
      <c r="C56" s="59">
        <f t="shared" si="1"/>
        <v>99.584989832805633</v>
      </c>
      <c r="D56" s="32">
        <f t="shared" si="0"/>
        <v>113.51440716440099</v>
      </c>
      <c r="E56" s="49"/>
      <c r="F56" s="23">
        <v>17.97865857739</v>
      </c>
      <c r="O56" s="21"/>
      <c r="T56" s="32"/>
    </row>
    <row r="57" spans="1:40" x14ac:dyDescent="0.25">
      <c r="A57" s="4">
        <v>45139</v>
      </c>
      <c r="B57" s="23">
        <v>-4.6750473380657742E-2</v>
      </c>
      <c r="C57" s="59">
        <f t="shared" si="1"/>
        <v>95.324952661934219</v>
      </c>
      <c r="D57" s="32">
        <f t="shared" si="0"/>
        <v>108.20755489394053</v>
      </c>
      <c r="E57" s="49"/>
      <c r="F57" s="23">
        <v>16.272249961060002</v>
      </c>
      <c r="O57" s="21"/>
      <c r="T57" s="32"/>
      <c r="AC57" s="4"/>
    </row>
    <row r="58" spans="1:40" x14ac:dyDescent="0.25">
      <c r="A58" s="23" t="s">
        <v>60</v>
      </c>
      <c r="B58" s="23">
        <v>-7.585010956014282E-2</v>
      </c>
      <c r="C58" s="59">
        <f t="shared" si="1"/>
        <v>92.414989043985713</v>
      </c>
      <c r="D58" s="32">
        <f t="shared" si="0"/>
        <v>99.999999999999972</v>
      </c>
      <c r="E58" s="49"/>
      <c r="F58" s="23">
        <v>15.767731415070001</v>
      </c>
      <c r="O58" s="21"/>
      <c r="T58" s="32"/>
    </row>
    <row r="59" spans="1:40" x14ac:dyDescent="0.25">
      <c r="A59" s="2">
        <v>45200</v>
      </c>
      <c r="B59" s="23">
        <v>-5.8166814049380575E-4</v>
      </c>
      <c r="C59" s="59">
        <f t="shared" si="1"/>
        <v>99.941833185950614</v>
      </c>
      <c r="D59" s="32">
        <f t="shared" si="0"/>
        <v>99.9418331859506</v>
      </c>
      <c r="E59" s="49"/>
      <c r="F59" s="23">
        <v>14.64719822084</v>
      </c>
      <c r="O59" s="21"/>
      <c r="T59" s="32"/>
      <c r="AC59" s="2"/>
    </row>
    <row r="60" spans="1:40" x14ac:dyDescent="0.25">
      <c r="A60" s="2">
        <v>45231</v>
      </c>
      <c r="B60" s="3">
        <v>4.7479253662709799E-4</v>
      </c>
      <c r="C60" s="59">
        <f t="shared" si="1"/>
        <v>100.04747925366271</v>
      </c>
      <c r="D60" s="32">
        <f t="shared" si="0"/>
        <v>99.98928482244412</v>
      </c>
      <c r="E60" s="49"/>
      <c r="F60" s="23">
        <v>13.354232970326041</v>
      </c>
      <c r="K60" s="3"/>
      <c r="O60" s="21"/>
      <c r="T60" s="32"/>
      <c r="AC60" s="2"/>
    </row>
    <row r="61" spans="1:40" x14ac:dyDescent="0.25">
      <c r="A61" s="2">
        <v>45261</v>
      </c>
      <c r="B61" s="23">
        <v>8.4928340452276995E-3</v>
      </c>
      <c r="C61" s="59">
        <f t="shared" si="1"/>
        <v>100.84928340452277</v>
      </c>
      <c r="D61" s="32">
        <f t="shared" si="0"/>
        <v>100.83847722474215</v>
      </c>
      <c r="E61" s="49"/>
      <c r="F61" s="23">
        <v>14.858626263901519</v>
      </c>
      <c r="O61" s="21"/>
      <c r="T61" s="32"/>
      <c r="AC61" s="2"/>
    </row>
    <row r="62" spans="1:40" x14ac:dyDescent="0.25">
      <c r="A62" s="2">
        <v>45292</v>
      </c>
      <c r="B62" s="23">
        <v>2.8464014696459299E-2</v>
      </c>
      <c r="C62" s="59">
        <f t="shared" si="1"/>
        <v>102.84640146964593</v>
      </c>
      <c r="D62" s="32">
        <f t="shared" si="0"/>
        <v>103.70874512243577</v>
      </c>
      <c r="E62" s="49"/>
      <c r="F62" s="23">
        <v>13.374848751182203</v>
      </c>
      <c r="O62" s="21"/>
      <c r="T62" s="32"/>
      <c r="AC62" s="2"/>
    </row>
    <row r="63" spans="1:40" x14ac:dyDescent="0.25">
      <c r="A63" s="2">
        <v>45323</v>
      </c>
      <c r="B63" s="23">
        <v>0.10985566052675599</v>
      </c>
      <c r="C63" s="59">
        <f t="shared" si="1"/>
        <v>110.98556605267559</v>
      </c>
      <c r="D63" s="32">
        <f t="shared" si="0"/>
        <v>115.10173782026193</v>
      </c>
      <c r="E63" s="49"/>
      <c r="F63" s="23">
        <v>13.47121907136</v>
      </c>
      <c r="O63" s="21"/>
      <c r="T63" s="32"/>
      <c r="AC63" s="2"/>
    </row>
    <row r="64" spans="1:40" x14ac:dyDescent="0.25">
      <c r="A64" s="2">
        <v>45352</v>
      </c>
      <c r="B64" s="28">
        <v>1.2242920639891301E-2</v>
      </c>
      <c r="C64" s="59">
        <f t="shared" si="1"/>
        <v>101.22429206398913</v>
      </c>
      <c r="D64" s="32">
        <f t="shared" si="0"/>
        <v>116.51091926190897</v>
      </c>
      <c r="E64" s="49"/>
      <c r="F64" s="23">
        <v>13.942313532930001</v>
      </c>
      <c r="K64" s="28"/>
      <c r="O64" s="21"/>
      <c r="T64" s="32"/>
      <c r="AC64" s="2"/>
    </row>
    <row r="65" spans="1:29" x14ac:dyDescent="0.25">
      <c r="A65" s="2">
        <v>45383</v>
      </c>
      <c r="B65" s="23">
        <v>4.7991070969234897E-2</v>
      </c>
      <c r="C65" s="59">
        <f t="shared" si="1"/>
        <v>104.79910709692349</v>
      </c>
      <c r="D65" s="32">
        <f t="shared" si="0"/>
        <v>122.10240305689803</v>
      </c>
      <c r="E65" s="49"/>
      <c r="F65" s="23">
        <v>15.219896454488818</v>
      </c>
      <c r="O65" s="21"/>
      <c r="T65" s="33"/>
      <c r="AC65" s="2"/>
    </row>
    <row r="66" spans="1:29" x14ac:dyDescent="0.25">
      <c r="A66" s="2">
        <v>45413</v>
      </c>
      <c r="B66" s="23">
        <v>7.4780269157290857E-2</v>
      </c>
      <c r="C66" s="59">
        <f t="shared" si="1"/>
        <v>107.47802691572909</v>
      </c>
      <c r="D66" s="32">
        <f t="shared" si="0"/>
        <v>131.23325362224486</v>
      </c>
      <c r="E66" s="49"/>
      <c r="F66" s="23">
        <v>15.47444933320263</v>
      </c>
      <c r="O66" s="21"/>
      <c r="T66" s="33"/>
      <c r="AC66" s="2"/>
    </row>
    <row r="67" spans="1:29" x14ac:dyDescent="0.25">
      <c r="A67" s="2">
        <v>45444</v>
      </c>
      <c r="B67" s="23">
        <v>7.4683562357410918E-4</v>
      </c>
      <c r="C67" s="59">
        <f t="shared" si="1"/>
        <v>100.07468356235741</v>
      </c>
      <c r="D67" s="32">
        <f t="shared" si="0"/>
        <v>131.33126329104746</v>
      </c>
      <c r="E67" s="49"/>
      <c r="F67" s="23">
        <v>17.036742635114241</v>
      </c>
      <c r="O67" s="21"/>
      <c r="T67" s="33"/>
      <c r="AC67" s="2"/>
    </row>
    <row r="68" spans="1:29" x14ac:dyDescent="0.25">
      <c r="A68" s="2">
        <v>45474</v>
      </c>
      <c r="B68" s="23">
        <v>-1.24340898489453E-4</v>
      </c>
      <c r="C68" s="59">
        <f t="shared" si="1"/>
        <v>99.987565910151048</v>
      </c>
      <c r="D68" s="32">
        <f t="shared" ref="D68:D86" si="2">D67*(1+B68)</f>
        <v>131.31493344377009</v>
      </c>
      <c r="E68" s="49"/>
      <c r="F68" s="23">
        <v>19.130322053707875</v>
      </c>
      <c r="O68" s="21"/>
      <c r="T68" s="33"/>
      <c r="AC68" s="2"/>
    </row>
    <row r="69" spans="1:29" x14ac:dyDescent="0.25">
      <c r="A69" s="2">
        <v>45505</v>
      </c>
      <c r="B69" s="23">
        <v>7.6998213753935998E-3</v>
      </c>
      <c r="C69" s="59">
        <f t="shared" si="1"/>
        <v>100.76998213753936</v>
      </c>
      <c r="D69" s="32">
        <f t="shared" si="2"/>
        <v>132.32603497520881</v>
      </c>
      <c r="E69" s="49"/>
      <c r="F69" s="23">
        <v>20.137507381420203</v>
      </c>
      <c r="O69" s="21"/>
      <c r="T69" s="33"/>
      <c r="AC69" s="2"/>
    </row>
    <row r="70" spans="1:29" x14ac:dyDescent="0.25">
      <c r="A70" s="2">
        <v>45536</v>
      </c>
      <c r="B70" s="29">
        <v>9.2366815238185129E-3</v>
      </c>
      <c r="C70" s="59">
        <f t="shared" si="1"/>
        <v>100.92366815238185</v>
      </c>
      <c r="D70" s="32">
        <f t="shared" si="2"/>
        <v>133.54828841758447</v>
      </c>
      <c r="E70" s="49"/>
      <c r="F70" s="23">
        <v>17.829382704104393</v>
      </c>
      <c r="K70" s="29"/>
      <c r="O70" s="21"/>
      <c r="T70" s="33"/>
      <c r="AC70" s="2"/>
    </row>
    <row r="71" spans="1:29" x14ac:dyDescent="0.25">
      <c r="A71" s="2">
        <v>45566</v>
      </c>
      <c r="B71" s="23">
        <v>2.7787875818770399E-2</v>
      </c>
      <c r="C71" s="59">
        <f t="shared" si="1"/>
        <v>102.77878758187704</v>
      </c>
      <c r="D71" s="32">
        <f t="shared" si="2"/>
        <v>137.25931167194165</v>
      </c>
      <c r="E71" s="49"/>
      <c r="F71" s="23">
        <v>19.073744907130838</v>
      </c>
      <c r="O71" s="21"/>
      <c r="T71" s="33"/>
      <c r="AC71" s="2"/>
    </row>
    <row r="72" spans="1:29" x14ac:dyDescent="0.25">
      <c r="A72" s="2">
        <v>45597</v>
      </c>
      <c r="B72" s="29">
        <v>-5.1661494147921087E-2</v>
      </c>
      <c r="C72" s="59">
        <f t="shared" si="1"/>
        <v>94.833850585207898</v>
      </c>
      <c r="D72" s="32">
        <f t="shared" si="2"/>
        <v>130.16829054525397</v>
      </c>
      <c r="E72" s="49"/>
      <c r="F72" s="23">
        <v>19.492885521137154</v>
      </c>
      <c r="K72" s="29"/>
      <c r="O72" s="21"/>
      <c r="T72" s="33"/>
      <c r="AC72" s="2"/>
    </row>
    <row r="73" spans="1:29" x14ac:dyDescent="0.25">
      <c r="A73" s="2">
        <v>45627</v>
      </c>
      <c r="B73" s="23">
        <v>-3.7602669033557468E-2</v>
      </c>
      <c r="C73" s="59">
        <f t="shared" si="1"/>
        <v>96.239733096644258</v>
      </c>
      <c r="D73" s="32">
        <f t="shared" si="2"/>
        <v>125.27361539721683</v>
      </c>
      <c r="E73" s="49"/>
      <c r="F73" s="23">
        <v>19.318276239785195</v>
      </c>
      <c r="O73" s="21"/>
      <c r="T73" s="33"/>
      <c r="AC73" s="2"/>
    </row>
    <row r="74" spans="1:29" x14ac:dyDescent="0.25">
      <c r="A74" s="2">
        <v>45658</v>
      </c>
      <c r="B74" s="23">
        <v>1.9357277175577892E-3</v>
      </c>
      <c r="C74" s="59">
        <f t="shared" si="1"/>
        <v>100.19357277175578</v>
      </c>
      <c r="D74" s="32">
        <f t="shared" si="2"/>
        <v>125.5161110068199</v>
      </c>
      <c r="E74" s="49"/>
      <c r="F74" s="23">
        <v>19.912259376988366</v>
      </c>
      <c r="O74" s="21"/>
      <c r="T74" s="32"/>
      <c r="AC74" s="2"/>
    </row>
    <row r="75" spans="1:29" x14ac:dyDescent="0.25">
      <c r="A75" s="2">
        <v>45689</v>
      </c>
      <c r="B75" s="23">
        <v>1.8100000000000002E-2</v>
      </c>
      <c r="C75" s="59">
        <f t="shared" si="1"/>
        <v>101.81</v>
      </c>
      <c r="D75" s="32">
        <f t="shared" si="2"/>
        <v>127.78795261604334</v>
      </c>
      <c r="E75" s="49"/>
      <c r="F75" s="23">
        <v>15.913540616669373</v>
      </c>
      <c r="O75" s="21"/>
      <c r="AC75" s="2"/>
    </row>
    <row r="76" spans="1:29" x14ac:dyDescent="0.25">
      <c r="A76" s="4">
        <v>45717</v>
      </c>
      <c r="B76" s="23">
        <v>3.2599999999999997E-2</v>
      </c>
      <c r="C76" s="59">
        <f t="shared" si="1"/>
        <v>103.26</v>
      </c>
      <c r="D76" s="32">
        <f t="shared" si="2"/>
        <v>131.95383987132635</v>
      </c>
      <c r="E76" s="49"/>
      <c r="F76" s="23">
        <v>16.101497999999999</v>
      </c>
      <c r="O76" s="21"/>
      <c r="AC76" s="4"/>
    </row>
    <row r="77" spans="1:29" x14ac:dyDescent="0.25">
      <c r="A77" s="4">
        <v>45748</v>
      </c>
      <c r="B77" s="23">
        <v>-1.9300000000000001E-2</v>
      </c>
      <c r="C77" s="59">
        <f t="shared" si="1"/>
        <v>98.07</v>
      </c>
      <c r="D77" s="32">
        <f t="shared" si="2"/>
        <v>129.40713076180975</v>
      </c>
      <c r="E77" s="49"/>
      <c r="F77" s="23">
        <v>16.027158</v>
      </c>
      <c r="O77" s="21"/>
      <c r="AC77" s="4"/>
    </row>
    <row r="78" spans="1:29" x14ac:dyDescent="0.25">
      <c r="A78" s="4">
        <v>45778</v>
      </c>
      <c r="B78" s="23">
        <v>-2.53E-2</v>
      </c>
      <c r="C78" s="59">
        <f t="shared" si="1"/>
        <v>97.47</v>
      </c>
      <c r="D78" s="32">
        <f t="shared" si="2"/>
        <v>126.13313035353598</v>
      </c>
      <c r="F78" s="23">
        <v>17.674676999999999</v>
      </c>
      <c r="O78" s="21"/>
    </row>
    <row r="79" spans="1:29" x14ac:dyDescent="0.25">
      <c r="A79" s="4">
        <v>45809</v>
      </c>
      <c r="B79" s="23">
        <v>1.9300000000000001E-2</v>
      </c>
      <c r="C79" s="59">
        <f t="shared" si="1"/>
        <v>101.93</v>
      </c>
      <c r="D79" s="32">
        <f t="shared" si="2"/>
        <v>128.56749976935924</v>
      </c>
      <c r="F79" s="23">
        <v>16.897168754956304</v>
      </c>
      <c r="O79" s="21"/>
    </row>
    <row r="80" spans="1:29" x14ac:dyDescent="0.25">
      <c r="A80" s="4">
        <v>45839</v>
      </c>
      <c r="B80" s="23">
        <v>5.1999999999999998E-3</v>
      </c>
      <c r="C80" s="59">
        <f t="shared" si="1"/>
        <v>100.52</v>
      </c>
      <c r="D80" s="32">
        <f t="shared" si="2"/>
        <v>129.23605076815991</v>
      </c>
      <c r="F80" s="23">
        <f>3.28076*0.2929+ 3.80768223*0.0511+ 4.607410242*0.1794+ 32.2567997*0.4766</f>
        <v>17.355667300387804</v>
      </c>
      <c r="O80" s="21"/>
    </row>
    <row r="81" spans="1:15" x14ac:dyDescent="0.25">
      <c r="A81" s="4">
        <v>45870</v>
      </c>
      <c r="B81" s="23">
        <v>-2.3400000000000001E-2</v>
      </c>
      <c r="C81" s="59">
        <f t="shared" si="1"/>
        <v>97.66</v>
      </c>
      <c r="D81" s="32">
        <f t="shared" si="2"/>
        <v>126.21192718018497</v>
      </c>
      <c r="F81" s="23">
        <f>3.04*0.2642+3.9*0.0604+4.59*0.169+32.01*0.5063</f>
        <v>18.021100999999998</v>
      </c>
      <c r="O81" s="21"/>
    </row>
    <row r="82" spans="1:15" x14ac:dyDescent="0.25">
      <c r="A82" s="4">
        <v>45901</v>
      </c>
      <c r="B82" s="23">
        <v>-5.5399999999999998E-2</v>
      </c>
      <c r="C82" s="59">
        <f t="shared" si="1"/>
        <v>94.46</v>
      </c>
      <c r="D82" s="32">
        <f t="shared" si="2"/>
        <v>119.21978641440272</v>
      </c>
      <c r="F82" s="23">
        <f>2.82*0.2578+3.84*0.0615+4.45*0.1565+30.09*0.5241</f>
        <v>17.429750000000002</v>
      </c>
      <c r="O82" s="21"/>
    </row>
    <row r="83" spans="1:15" x14ac:dyDescent="0.25">
      <c r="A83" s="4">
        <v>45931</v>
      </c>
      <c r="B83" s="23">
        <v>-5.8900000000000001E-2</v>
      </c>
      <c r="C83" s="59">
        <f t="shared" si="1"/>
        <v>94.11</v>
      </c>
      <c r="D83" s="32">
        <f t="shared" si="2"/>
        <v>112.19774099459441</v>
      </c>
      <c r="F83" s="23">
        <f>2.6452*0.273+4.0287*0.0669+4.1234*0.107+28.1616*0.5531</f>
        <v>17.00904439</v>
      </c>
      <c r="O83" s="21"/>
    </row>
    <row r="84" spans="1:15" x14ac:dyDescent="0.25">
      <c r="A84" s="4">
        <v>45962</v>
      </c>
      <c r="B84" s="23">
        <v>-3.9699999999999999E-2</v>
      </c>
      <c r="C84" s="59">
        <f t="shared" si="1"/>
        <v>96.03</v>
      </c>
      <c r="D84" s="32">
        <f t="shared" si="2"/>
        <v>107.74349067710902</v>
      </c>
      <c r="F84" s="23">
        <f>2.32*0.3225+4.15*0.0801+3.53*0.1328+28.97*0.4646</f>
        <v>15.008861</v>
      </c>
      <c r="O84" s="21"/>
    </row>
    <row r="85" spans="1:15" x14ac:dyDescent="0.25">
      <c r="A85" s="4">
        <v>45992</v>
      </c>
      <c r="B85" s="23">
        <v>-4.5999999999999999E-3</v>
      </c>
      <c r="C85" s="59">
        <f t="shared" si="1"/>
        <v>99.54</v>
      </c>
      <c r="D85" s="32">
        <f t="shared" si="2"/>
        <v>107.24787061999432</v>
      </c>
      <c r="F85" s="23">
        <f>2.016*0.4146+3.852*0.0741+6.765*0.015+28.538*0.5085</f>
        <v>15.734314799999998</v>
      </c>
    </row>
    <row r="86" spans="1:15" x14ac:dyDescent="0.25">
      <c r="A86" s="4">
        <v>46023</v>
      </c>
      <c r="B86" s="23">
        <v>-3.5799999999999998E-2</v>
      </c>
      <c r="C86" s="59">
        <f t="shared" si="1"/>
        <v>96.42</v>
      </c>
      <c r="D86" s="32">
        <f t="shared" si="2"/>
        <v>103.40839685179851</v>
      </c>
      <c r="F86" s="23">
        <f>2.1*0.439+3.81*0.0651+0+25.65*0.4959</f>
        <v>13.889766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="80" zoomScaleNormal="80" workbookViewId="0">
      <pane ySplit="1" topLeftCell="A2" activePane="bottomLeft" state="frozen"/>
      <selection pane="bottomLeft" activeCell="M26" sqref="M1:N1048576"/>
    </sheetView>
  </sheetViews>
  <sheetFormatPr defaultRowHeight="15.75" x14ac:dyDescent="0.25"/>
  <cols>
    <col min="1" max="1" width="9.140625" style="6"/>
    <col min="2" max="2" width="13" style="6" customWidth="1"/>
    <col min="3" max="3" width="9.28515625" style="6" bestFit="1" customWidth="1"/>
    <col min="4" max="4" width="9.42578125" style="6" bestFit="1" customWidth="1"/>
    <col min="5" max="5" width="14.7109375" style="6" bestFit="1" customWidth="1"/>
    <col min="6" max="6" width="16.28515625" style="6" customWidth="1"/>
    <col min="7" max="7" width="13.140625" style="6" bestFit="1" customWidth="1"/>
    <col min="8" max="8" width="9.28515625" style="7" bestFit="1" customWidth="1"/>
    <col min="9" max="10" width="9.140625" style="23"/>
    <col min="11" max="11" width="9.28515625" style="6" bestFit="1" customWidth="1"/>
    <col min="12" max="12" width="16.140625" style="6" customWidth="1"/>
    <col min="13" max="16" width="9.140625" style="23"/>
    <col min="17" max="17" width="9.140625" style="6"/>
    <col min="18" max="20" width="9.140625" style="23"/>
    <col min="21" max="21" width="9.140625" style="6"/>
    <col min="22" max="22" width="9.140625" style="23"/>
    <col min="24" max="24" width="9.140625" style="6"/>
    <col min="25" max="26" width="9.140625" style="23"/>
    <col min="27" max="31" width="9.140625" style="6"/>
    <col min="32" max="33" width="9.140625" style="23"/>
    <col min="34" max="16384" width="9.140625" style="6"/>
  </cols>
  <sheetData>
    <row r="1" spans="1:33" s="16" customFormat="1" ht="47.25" x14ac:dyDescent="0.25">
      <c r="A1" s="16" t="s">
        <v>61</v>
      </c>
      <c r="B1" s="16" t="s">
        <v>0</v>
      </c>
      <c r="C1" s="17" t="s">
        <v>62</v>
      </c>
      <c r="D1" s="16" t="s">
        <v>1</v>
      </c>
      <c r="E1" s="16" t="s">
        <v>63</v>
      </c>
      <c r="F1" s="16" t="s">
        <v>3</v>
      </c>
      <c r="G1" s="16" t="s">
        <v>2</v>
      </c>
      <c r="H1" s="18" t="s">
        <v>74</v>
      </c>
      <c r="I1" s="1" t="s">
        <v>75</v>
      </c>
      <c r="J1" s="1"/>
      <c r="K1" s="17"/>
      <c r="M1" s="1"/>
      <c r="N1" s="1"/>
      <c r="O1" s="1"/>
      <c r="P1" s="1"/>
      <c r="R1" s="1"/>
      <c r="S1" s="1"/>
      <c r="T1" s="1"/>
      <c r="V1" s="1"/>
      <c r="Y1" s="1"/>
      <c r="Z1" s="1"/>
      <c r="AF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19">
        <v>0.1271132011881311</v>
      </c>
      <c r="F2" s="6">
        <f t="shared" ref="F2" si="0">C2/$H$2*100</f>
        <v>60.387179890665067</v>
      </c>
      <c r="G2" s="6">
        <f>D2*100+100</f>
        <v>112.71132011881311</v>
      </c>
      <c r="H2" s="42">
        <v>2.2322500000000001</v>
      </c>
      <c r="K2" s="8"/>
    </row>
    <row r="3" spans="1:33" x14ac:dyDescent="0.25">
      <c r="A3" s="6" t="s">
        <v>64</v>
      </c>
      <c r="B3" s="6" t="s">
        <v>5</v>
      </c>
      <c r="C3" s="8">
        <v>1.383168449735372</v>
      </c>
      <c r="D3" s="19">
        <v>2.609481743742759E-2</v>
      </c>
      <c r="F3" s="6">
        <f>F2*(1+D3)</f>
        <v>61.962972325473068</v>
      </c>
      <c r="G3" s="6">
        <f t="shared" ref="G3:G66" si="1">D3*100+100</f>
        <v>102.60948174374276</v>
      </c>
      <c r="K3" s="8"/>
    </row>
    <row r="4" spans="1:33" x14ac:dyDescent="0.25">
      <c r="A4" s="6" t="s">
        <v>64</v>
      </c>
      <c r="B4" s="6" t="s">
        <v>6</v>
      </c>
      <c r="C4" s="8">
        <v>1.4170267726273811</v>
      </c>
      <c r="D4" s="19">
        <v>2.447881376884076E-2</v>
      </c>
      <c r="F4" s="6">
        <f t="shared" ref="F4:F67" si="2">F3*(1+D4)</f>
        <v>63.479752385592157</v>
      </c>
      <c r="G4" s="6">
        <f t="shared" si="1"/>
        <v>102.44788137688407</v>
      </c>
      <c r="K4" s="8"/>
    </row>
    <row r="5" spans="1:33" x14ac:dyDescent="0.25">
      <c r="A5" s="6" t="s">
        <v>64</v>
      </c>
      <c r="B5" s="6" t="s">
        <v>7</v>
      </c>
      <c r="C5" s="8">
        <v>1.4577244941217209</v>
      </c>
      <c r="D5" s="19">
        <v>2.872050287298444E-2</v>
      </c>
      <c r="F5" s="6">
        <f t="shared" si="2"/>
        <v>65.302922796358899</v>
      </c>
      <c r="G5" s="6">
        <f t="shared" si="1"/>
        <v>102.87205028729845</v>
      </c>
      <c r="K5" s="8"/>
    </row>
    <row r="6" spans="1:33" x14ac:dyDescent="0.25">
      <c r="A6" s="6" t="s">
        <v>64</v>
      </c>
      <c r="B6" s="6" t="s">
        <v>8</v>
      </c>
      <c r="C6" s="8">
        <v>1.6433451830131409</v>
      </c>
      <c r="D6" s="19">
        <v>0.12733591953756429</v>
      </c>
      <c r="F6" s="6">
        <f t="shared" si="2"/>
        <v>73.61833051912383</v>
      </c>
      <c r="G6" s="6">
        <f t="shared" si="1"/>
        <v>112.73359195375643</v>
      </c>
      <c r="K6" s="8"/>
    </row>
    <row r="7" spans="1:33" x14ac:dyDescent="0.25">
      <c r="A7" s="6" t="s">
        <v>64</v>
      </c>
      <c r="B7" s="6" t="s">
        <v>9</v>
      </c>
      <c r="C7" s="8">
        <v>1.4089837059923569</v>
      </c>
      <c r="D7" s="19">
        <v>-0.14261244651660629</v>
      </c>
      <c r="F7" s="6">
        <f t="shared" si="2"/>
        <v>63.119440295323436</v>
      </c>
      <c r="G7" s="6">
        <f t="shared" si="1"/>
        <v>85.738755348339367</v>
      </c>
      <c r="K7" s="8"/>
    </row>
    <row r="8" spans="1:33" x14ac:dyDescent="0.25">
      <c r="A8" s="6" t="s">
        <v>64</v>
      </c>
      <c r="B8" s="6" t="s">
        <v>10</v>
      </c>
      <c r="C8" s="8">
        <v>1.316954936697708</v>
      </c>
      <c r="D8" s="19">
        <v>-6.5315708693616914E-2</v>
      </c>
      <c r="F8" s="6">
        <f t="shared" si="2"/>
        <v>58.996749320089947</v>
      </c>
      <c r="G8" s="6">
        <f t="shared" si="1"/>
        <v>93.468429130638313</v>
      </c>
      <c r="K8" s="8"/>
    </row>
    <row r="9" spans="1:33" x14ac:dyDescent="0.25">
      <c r="A9" s="6" t="s">
        <v>64</v>
      </c>
      <c r="B9" s="6" t="s">
        <v>11</v>
      </c>
      <c r="C9" s="8">
        <v>1.4366513677318931</v>
      </c>
      <c r="D9" s="19">
        <v>9.0888782674923174E-2</v>
      </c>
      <c r="F9" s="6">
        <f t="shared" si="2"/>
        <v>64.358892047570521</v>
      </c>
      <c r="G9" s="6">
        <f t="shared" si="1"/>
        <v>109.08887826749232</v>
      </c>
      <c r="K9" s="8"/>
    </row>
    <row r="10" spans="1:33" x14ac:dyDescent="0.25">
      <c r="A10" s="6" t="s">
        <v>64</v>
      </c>
      <c r="B10" s="6" t="s">
        <v>12</v>
      </c>
      <c r="C10" s="8">
        <v>1.4468522857077279</v>
      </c>
      <c r="D10" s="19">
        <v>7.100482556140264E-3</v>
      </c>
      <c r="F10" s="6">
        <f t="shared" si="2"/>
        <v>64.81587123788681</v>
      </c>
      <c r="G10" s="6">
        <f t="shared" si="1"/>
        <v>100.71004825561403</v>
      </c>
      <c r="K10" s="8"/>
    </row>
    <row r="11" spans="1:33" x14ac:dyDescent="0.25">
      <c r="A11" s="6" t="s">
        <v>64</v>
      </c>
      <c r="B11" s="6" t="s">
        <v>13</v>
      </c>
      <c r="C11" s="8">
        <v>1.403606799322525</v>
      </c>
      <c r="D11" s="19">
        <v>-2.988935830726458E-2</v>
      </c>
      <c r="F11" s="6">
        <f t="shared" si="2"/>
        <v>62.878566438460084</v>
      </c>
      <c r="G11" s="6">
        <f t="shared" si="1"/>
        <v>97.011064169273538</v>
      </c>
      <c r="K11" s="8"/>
    </row>
    <row r="12" spans="1:33" x14ac:dyDescent="0.25">
      <c r="A12" s="6" t="s">
        <v>64</v>
      </c>
      <c r="B12" s="6" t="s">
        <v>14</v>
      </c>
      <c r="C12" s="8">
        <v>1.420985396617662</v>
      </c>
      <c r="D12" s="19">
        <v>1.2381385800870561E-2</v>
      </c>
      <c r="F12" s="6">
        <f t="shared" si="2"/>
        <v>63.657090228140326</v>
      </c>
      <c r="G12" s="6">
        <f t="shared" si="1"/>
        <v>101.23813858008705</v>
      </c>
      <c r="K12" s="8"/>
    </row>
    <row r="13" spans="1:33" x14ac:dyDescent="0.25">
      <c r="A13" s="6" t="s">
        <v>64</v>
      </c>
      <c r="B13" s="6" t="s">
        <v>15</v>
      </c>
      <c r="C13" s="8">
        <v>1.4420430651173419</v>
      </c>
      <c r="D13" s="19">
        <v>1.481906045607673E-2</v>
      </c>
      <c r="F13" s="6">
        <f t="shared" si="2"/>
        <v>64.600428496689062</v>
      </c>
      <c r="G13" s="6">
        <f t="shared" si="1"/>
        <v>101.48190604560767</v>
      </c>
      <c r="K13" s="8"/>
    </row>
    <row r="14" spans="1:33" x14ac:dyDescent="0.25">
      <c r="A14" s="6" t="s">
        <v>64</v>
      </c>
      <c r="B14" s="6" t="s">
        <v>16</v>
      </c>
      <c r="C14" s="8">
        <v>1.4122298807879829</v>
      </c>
      <c r="D14" s="19">
        <v>-2.0674267676556779E-2</v>
      </c>
      <c r="F14" s="6">
        <f t="shared" si="2"/>
        <v>63.264861945928246</v>
      </c>
      <c r="G14" s="6">
        <f t="shared" si="1"/>
        <v>97.932573232344325</v>
      </c>
      <c r="K14" s="8"/>
    </row>
    <row r="15" spans="1:33" x14ac:dyDescent="0.25">
      <c r="A15" s="6" t="s">
        <v>64</v>
      </c>
      <c r="B15" s="6" t="s">
        <v>17</v>
      </c>
      <c r="C15" s="8">
        <v>1.4105841906758341</v>
      </c>
      <c r="D15" s="19">
        <v>-1.165313193366879E-3</v>
      </c>
      <c r="F15" s="6">
        <f t="shared" si="2"/>
        <v>63.191138567626119</v>
      </c>
      <c r="G15" s="6">
        <f t="shared" si="1"/>
        <v>99.883468680663313</v>
      </c>
      <c r="K15" s="8"/>
    </row>
    <row r="16" spans="1:33" x14ac:dyDescent="0.25">
      <c r="A16" s="6" t="s">
        <v>64</v>
      </c>
      <c r="B16" s="6" t="s">
        <v>18</v>
      </c>
      <c r="C16" s="8">
        <v>1.4770100690227921</v>
      </c>
      <c r="D16" s="19">
        <v>4.70910412764034E-2</v>
      </c>
      <c r="F16" s="6">
        <f t="shared" si="2"/>
        <v>66.166875082217132</v>
      </c>
      <c r="G16" s="6">
        <f t="shared" si="1"/>
        <v>104.70910412764034</v>
      </c>
      <c r="K16" s="8"/>
    </row>
    <row r="17" spans="1:22" x14ac:dyDescent="0.25">
      <c r="A17" s="6" t="s">
        <v>64</v>
      </c>
      <c r="B17" s="6" t="s">
        <v>19</v>
      </c>
      <c r="C17" s="8">
        <v>1.390126478950747</v>
      </c>
      <c r="D17" s="19">
        <v>-5.8823965993358367E-2</v>
      </c>
      <c r="F17" s="6">
        <f t="shared" si="2"/>
        <v>62.274677072494001</v>
      </c>
      <c r="G17" s="6">
        <f t="shared" si="1"/>
        <v>94.117603400664166</v>
      </c>
      <c r="K17" s="8"/>
    </row>
    <row r="18" spans="1:22" x14ac:dyDescent="0.25">
      <c r="A18" s="6" t="s">
        <v>64</v>
      </c>
      <c r="B18" s="6" t="s">
        <v>20</v>
      </c>
      <c r="C18" s="8">
        <v>1.522482772723075</v>
      </c>
      <c r="D18" s="19">
        <v>9.5211691724790937E-2</v>
      </c>
      <c r="F18" s="6">
        <f t="shared" si="2"/>
        <v>68.203954428181206</v>
      </c>
      <c r="G18" s="6">
        <f t="shared" si="1"/>
        <v>109.52116917247909</v>
      </c>
      <c r="K18" s="8"/>
    </row>
    <row r="19" spans="1:22" x14ac:dyDescent="0.25">
      <c r="A19" s="6" t="s">
        <v>64</v>
      </c>
      <c r="B19" s="6" t="s">
        <v>21</v>
      </c>
      <c r="C19" s="8">
        <v>1.8464052766500529</v>
      </c>
      <c r="D19" s="19">
        <v>0.21275938863177979</v>
      </c>
      <c r="F19" s="6">
        <f t="shared" si="2"/>
        <v>82.714986074590811</v>
      </c>
      <c r="G19" s="6">
        <f t="shared" si="1"/>
        <v>121.27593886317797</v>
      </c>
      <c r="K19" s="8"/>
    </row>
    <row r="20" spans="1:22" x14ac:dyDescent="0.25">
      <c r="A20" s="6" t="s">
        <v>64</v>
      </c>
      <c r="B20" s="6" t="s">
        <v>22</v>
      </c>
      <c r="C20" s="8">
        <v>2.1023994781480551</v>
      </c>
      <c r="D20" s="19">
        <v>0.1386446435868369</v>
      </c>
      <c r="F20" s="6">
        <f t="shared" si="2"/>
        <v>94.182975838192633</v>
      </c>
      <c r="G20" s="6">
        <f t="shared" si="1"/>
        <v>113.86446435868369</v>
      </c>
      <c r="K20" s="8"/>
    </row>
    <row r="21" spans="1:22" x14ac:dyDescent="0.25">
      <c r="A21" s="6" t="s">
        <v>64</v>
      </c>
      <c r="B21" s="6" t="s">
        <v>23</v>
      </c>
      <c r="C21" s="8">
        <v>2.4881136950904388</v>
      </c>
      <c r="D21" s="19">
        <v>0.18346380930523681</v>
      </c>
      <c r="F21" s="6">
        <f t="shared" si="2"/>
        <v>111.46214335717053</v>
      </c>
      <c r="G21" s="6">
        <f t="shared" si="1"/>
        <v>118.34638093052368</v>
      </c>
      <c r="K21" s="8"/>
    </row>
    <row r="22" spans="1:22" x14ac:dyDescent="0.25">
      <c r="A22" s="6" t="s">
        <v>64</v>
      </c>
      <c r="B22" s="6" t="s">
        <v>24</v>
      </c>
      <c r="C22" s="8">
        <v>2.506969629054653</v>
      </c>
      <c r="D22" s="19">
        <v>7.578405280040057E-3</v>
      </c>
      <c r="E22" s="6">
        <v>7.0000000000000009</v>
      </c>
      <c r="F22" s="6">
        <f t="shared" si="2"/>
        <v>112.30684865291309</v>
      </c>
      <c r="G22" s="6">
        <f t="shared" si="1"/>
        <v>100.75784052800401</v>
      </c>
      <c r="K22" s="8"/>
    </row>
    <row r="23" spans="1:22" x14ac:dyDescent="0.25">
      <c r="A23" s="6" t="s">
        <v>64</v>
      </c>
      <c r="B23" s="6" t="s">
        <v>25</v>
      </c>
      <c r="C23" s="8">
        <v>2.2703445897977819</v>
      </c>
      <c r="D23" s="19">
        <v>-9.4386879088798059E-2</v>
      </c>
      <c r="E23" s="6">
        <v>8</v>
      </c>
      <c r="F23" s="6">
        <f t="shared" si="2"/>
        <v>101.70655570826663</v>
      </c>
      <c r="G23" s="6">
        <f t="shared" si="1"/>
        <v>90.561312091120186</v>
      </c>
      <c r="K23" s="8"/>
    </row>
    <row r="24" spans="1:22" x14ac:dyDescent="0.25">
      <c r="A24" s="6" t="s">
        <v>64</v>
      </c>
      <c r="B24" s="6" t="s">
        <v>26</v>
      </c>
      <c r="C24" s="8">
        <v>2.1939246962312202</v>
      </c>
      <c r="D24" s="19">
        <v>-3.3660041700264147E-2</v>
      </c>
      <c r="E24" s="6">
        <v>7.0000000000000009</v>
      </c>
      <c r="F24" s="6">
        <f t="shared" si="2"/>
        <v>98.283108801936137</v>
      </c>
      <c r="G24" s="6">
        <f t="shared" si="1"/>
        <v>96.633995829973586</v>
      </c>
      <c r="K24" s="8"/>
    </row>
    <row r="25" spans="1:22" x14ac:dyDescent="0.25">
      <c r="A25" s="6" t="s">
        <v>64</v>
      </c>
      <c r="B25" s="6" t="s">
        <v>27</v>
      </c>
      <c r="C25" s="8">
        <v>2.1458549766188169</v>
      </c>
      <c r="D25" s="19">
        <v>-2.1910378097743211E-2</v>
      </c>
      <c r="E25" s="6">
        <v>11</v>
      </c>
      <c r="F25" s="6">
        <f t="shared" si="2"/>
        <v>96.129688727464085</v>
      </c>
      <c r="G25" s="6">
        <f t="shared" si="1"/>
        <v>97.808962190225685</v>
      </c>
      <c r="K25" s="8"/>
    </row>
    <row r="26" spans="1:22" x14ac:dyDescent="0.25">
      <c r="A26" s="6" t="s">
        <v>64</v>
      </c>
      <c r="B26" s="6" t="s">
        <v>28</v>
      </c>
      <c r="C26" s="8">
        <v>1.906856155262614</v>
      </c>
      <c r="D26" s="19">
        <v>-0.11137696813639721</v>
      </c>
      <c r="E26" s="6">
        <v>8</v>
      </c>
      <c r="F26" s="8">
        <f t="shared" si="2"/>
        <v>85.423055449103543</v>
      </c>
      <c r="G26" s="8">
        <f t="shared" si="1"/>
        <v>88.862303186360279</v>
      </c>
      <c r="K26" s="8"/>
      <c r="N26" s="60"/>
      <c r="O26" s="8"/>
      <c r="U26" s="23"/>
      <c r="V26" s="21"/>
    </row>
    <row r="27" spans="1:22" x14ac:dyDescent="0.25">
      <c r="A27" s="6" t="s">
        <v>64</v>
      </c>
      <c r="B27" s="6" t="s">
        <v>29</v>
      </c>
      <c r="C27" s="8">
        <v>1.8294356189897549</v>
      </c>
      <c r="D27" s="19">
        <v>-4.0601141338947433E-2</v>
      </c>
      <c r="E27" s="43">
        <v>0.1</v>
      </c>
      <c r="F27" s="8">
        <f t="shared" si="2"/>
        <v>81.954781901209742</v>
      </c>
      <c r="G27" s="8">
        <f t="shared" si="1"/>
        <v>95.939885866105257</v>
      </c>
      <c r="I27" s="23">
        <f>C27*E27</f>
        <v>0.18294356189897551</v>
      </c>
      <c r="K27" s="8"/>
      <c r="N27" s="60"/>
      <c r="O27" s="8"/>
      <c r="U27" s="23"/>
      <c r="V27" s="21"/>
    </row>
    <row r="28" spans="1:22" x14ac:dyDescent="0.25">
      <c r="A28" s="6" t="s">
        <v>64</v>
      </c>
      <c r="B28" s="6" t="s">
        <v>30</v>
      </c>
      <c r="C28" s="8">
        <v>1.9827495849710399</v>
      </c>
      <c r="D28" s="19">
        <v>8.3803969043714233E-2</v>
      </c>
      <c r="E28" s="43">
        <v>0.16</v>
      </c>
      <c r="F28" s="8">
        <f t="shared" si="2"/>
        <v>88.82291790664307</v>
      </c>
      <c r="G28" s="8">
        <f t="shared" si="1"/>
        <v>108.38039690437142</v>
      </c>
      <c r="I28" s="23">
        <f t="shared" ref="I28:I77" si="3">C28*E28</f>
        <v>0.3172399335953664</v>
      </c>
      <c r="K28" s="8"/>
      <c r="N28" s="60"/>
      <c r="O28" s="8"/>
      <c r="U28" s="23"/>
      <c r="V28" s="21"/>
    </row>
    <row r="29" spans="1:22" x14ac:dyDescent="0.25">
      <c r="A29" s="6" t="s">
        <v>64</v>
      </c>
      <c r="B29" s="6" t="s">
        <v>31</v>
      </c>
      <c r="C29" s="8">
        <v>1.831426208885587</v>
      </c>
      <c r="D29" s="19">
        <v>-7.6319963565980919E-2</v>
      </c>
      <c r="E29" s="43">
        <v>0.13</v>
      </c>
      <c r="F29" s="8">
        <f t="shared" si="2"/>
        <v>82.043956048183958</v>
      </c>
      <c r="G29" s="8">
        <f t="shared" si="1"/>
        <v>92.368003643401906</v>
      </c>
      <c r="I29" s="23">
        <f t="shared" si="3"/>
        <v>0.23808540715512633</v>
      </c>
      <c r="K29" s="8"/>
      <c r="N29" s="60"/>
      <c r="O29" s="8"/>
      <c r="U29" s="23"/>
      <c r="V29" s="21"/>
    </row>
    <row r="30" spans="1:22" x14ac:dyDescent="0.25">
      <c r="A30" s="6" t="s">
        <v>64</v>
      </c>
      <c r="B30" s="6" t="s">
        <v>32</v>
      </c>
      <c r="C30" s="8">
        <v>2.1793719155652189</v>
      </c>
      <c r="D30" s="19">
        <v>0.18998620036750261</v>
      </c>
      <c r="E30" s="43">
        <v>0.13</v>
      </c>
      <c r="F30" s="8">
        <f t="shared" si="2"/>
        <v>97.631175520896804</v>
      </c>
      <c r="G30" s="8">
        <f t="shared" si="1"/>
        <v>118.99862003675025</v>
      </c>
      <c r="I30" s="23">
        <f t="shared" si="3"/>
        <v>0.28331834902347847</v>
      </c>
      <c r="K30" s="8"/>
      <c r="N30" s="60"/>
      <c r="O30" s="8"/>
      <c r="U30" s="23"/>
      <c r="V30" s="21"/>
    </row>
    <row r="31" spans="1:22" x14ac:dyDescent="0.25">
      <c r="A31" s="6" t="s">
        <v>64</v>
      </c>
      <c r="B31" s="6" t="s">
        <v>33</v>
      </c>
      <c r="C31" s="8">
        <v>2.7085485418170672</v>
      </c>
      <c r="D31" s="19">
        <v>0.24281152862089889</v>
      </c>
      <c r="E31" s="43">
        <v>0.17</v>
      </c>
      <c r="F31" s="8">
        <f t="shared" si="2"/>
        <v>121.33715049018105</v>
      </c>
      <c r="G31" s="8">
        <f t="shared" si="1"/>
        <v>124.2811528620899</v>
      </c>
      <c r="I31" s="23">
        <f t="shared" si="3"/>
        <v>0.46045325210890148</v>
      </c>
      <c r="K31" s="8"/>
      <c r="N31" s="60"/>
      <c r="O31" s="8"/>
      <c r="U31" s="23"/>
      <c r="V31" s="21"/>
    </row>
    <row r="32" spans="1:22" x14ac:dyDescent="0.25">
      <c r="A32" s="6" t="s">
        <v>64</v>
      </c>
      <c r="B32" s="6" t="s">
        <v>34</v>
      </c>
      <c r="C32" s="8">
        <v>2.5398497751807878</v>
      </c>
      <c r="D32" s="19">
        <v>-6.2283826201285468E-2</v>
      </c>
      <c r="E32" s="43">
        <v>0.09</v>
      </c>
      <c r="F32" s="8">
        <f t="shared" si="2"/>
        <v>113.77980849729138</v>
      </c>
      <c r="G32" s="8">
        <f t="shared" si="1"/>
        <v>93.771617379871458</v>
      </c>
      <c r="I32" s="23">
        <f t="shared" si="3"/>
        <v>0.22858647976627089</v>
      </c>
      <c r="K32" s="8"/>
      <c r="N32" s="60"/>
      <c r="O32" s="8"/>
      <c r="U32" s="23"/>
      <c r="V32" s="21"/>
    </row>
    <row r="33" spans="1:22" x14ac:dyDescent="0.25">
      <c r="A33" s="6" t="s">
        <v>64</v>
      </c>
      <c r="B33" s="6" t="s">
        <v>35</v>
      </c>
      <c r="C33" s="8">
        <v>2.620255027743787</v>
      </c>
      <c r="D33" s="19">
        <v>3.1657483583758639E-2</v>
      </c>
      <c r="E33" s="43">
        <v>7.0000000000000007E-2</v>
      </c>
      <c r="F33" s="8">
        <f t="shared" si="2"/>
        <v>117.38179091695758</v>
      </c>
      <c r="G33" s="8">
        <f t="shared" si="1"/>
        <v>103.16574835837586</v>
      </c>
      <c r="I33" s="23">
        <f t="shared" si="3"/>
        <v>0.18341785194206511</v>
      </c>
      <c r="K33" s="8"/>
      <c r="N33" s="60"/>
      <c r="O33" s="8"/>
      <c r="U33" s="23"/>
      <c r="V33" s="21"/>
    </row>
    <row r="34" spans="1:22" x14ac:dyDescent="0.25">
      <c r="A34" s="6" t="s">
        <v>64</v>
      </c>
      <c r="B34" s="6" t="s">
        <v>36</v>
      </c>
      <c r="C34" s="8">
        <v>2.6532432675044881</v>
      </c>
      <c r="D34" s="19">
        <v>1.258970573910378E-2</v>
      </c>
      <c r="E34" s="43">
        <v>0.09</v>
      </c>
      <c r="F34" s="8">
        <f t="shared" si="2"/>
        <v>118.85959312373109</v>
      </c>
      <c r="G34" s="8">
        <f t="shared" si="1"/>
        <v>101.25897057391037</v>
      </c>
      <c r="I34" s="23">
        <f t="shared" si="3"/>
        <v>0.23879189407540391</v>
      </c>
      <c r="K34" s="8"/>
      <c r="N34" s="60"/>
      <c r="O34" s="8"/>
      <c r="U34" s="23"/>
      <c r="V34" s="21"/>
    </row>
    <row r="35" spans="1:22" x14ac:dyDescent="0.25">
      <c r="A35" s="6" t="s">
        <v>64</v>
      </c>
      <c r="B35" s="6" t="s">
        <v>37</v>
      </c>
      <c r="C35" s="8">
        <v>2.266468147890663</v>
      </c>
      <c r="D35" s="19">
        <v>-0.14577446567031391</v>
      </c>
      <c r="E35" s="43">
        <v>0.09</v>
      </c>
      <c r="F35" s="8">
        <f t="shared" si="2"/>
        <v>101.53289944632827</v>
      </c>
      <c r="G35" s="8">
        <f t="shared" si="1"/>
        <v>85.422553432968613</v>
      </c>
      <c r="I35" s="23">
        <f t="shared" si="3"/>
        <v>0.20398213331015966</v>
      </c>
      <c r="K35" s="8"/>
      <c r="N35" s="60"/>
      <c r="O35" s="8"/>
      <c r="U35" s="23"/>
      <c r="V35" s="21"/>
    </row>
    <row r="36" spans="1:22" x14ac:dyDescent="0.25">
      <c r="A36" s="6" t="s">
        <v>64</v>
      </c>
      <c r="B36" s="6" t="s">
        <v>38</v>
      </c>
      <c r="C36" s="8">
        <v>1.997498083841702</v>
      </c>
      <c r="D36" s="19">
        <v>-0.1186736572050591</v>
      </c>
      <c r="E36" s="43">
        <v>0.12</v>
      </c>
      <c r="F36" s="8">
        <f t="shared" si="2"/>
        <v>89.483618942398977</v>
      </c>
      <c r="G36" s="8">
        <f t="shared" si="1"/>
        <v>88.132634279494084</v>
      </c>
      <c r="I36" s="23">
        <f t="shared" si="3"/>
        <v>0.23969977006100424</v>
      </c>
      <c r="K36" s="8"/>
      <c r="N36" s="60"/>
      <c r="O36" s="8"/>
      <c r="U36" s="23"/>
      <c r="V36" s="21"/>
    </row>
    <row r="37" spans="1:22" x14ac:dyDescent="0.25">
      <c r="A37" s="6" t="s">
        <v>64</v>
      </c>
      <c r="B37" s="6" t="s">
        <v>39</v>
      </c>
      <c r="C37" s="8">
        <v>2.1223823758639382</v>
      </c>
      <c r="D37" s="19">
        <v>6.2520356356012829E-2</v>
      </c>
      <c r="E37" s="43">
        <v>0.18</v>
      </c>
      <c r="F37" s="8">
        <f t="shared" si="2"/>
        <v>95.078166686703426</v>
      </c>
      <c r="G37" s="8">
        <f t="shared" si="1"/>
        <v>106.25203563560129</v>
      </c>
      <c r="I37" s="23">
        <f t="shared" si="3"/>
        <v>0.38202882765550888</v>
      </c>
      <c r="K37" s="8"/>
      <c r="N37" s="60"/>
      <c r="O37" s="8"/>
      <c r="U37" s="23"/>
      <c r="V37" s="21"/>
    </row>
    <row r="38" spans="1:22" x14ac:dyDescent="0.25">
      <c r="A38" s="6" t="s">
        <v>64</v>
      </c>
      <c r="B38" s="6" t="s">
        <v>40</v>
      </c>
      <c r="C38" s="8">
        <v>2.09578676607092</v>
      </c>
      <c r="D38" s="19">
        <v>-1.253101707565385E-2</v>
      </c>
      <c r="E38" s="43">
        <v>0.2</v>
      </c>
      <c r="F38" s="8">
        <f t="shared" si="2"/>
        <v>93.886740556430482</v>
      </c>
      <c r="G38" s="6">
        <f t="shared" si="1"/>
        <v>98.746898292434622</v>
      </c>
      <c r="I38" s="23">
        <f t="shared" si="3"/>
        <v>0.41915735321418401</v>
      </c>
      <c r="K38" s="8"/>
      <c r="N38" s="60"/>
      <c r="O38" s="8"/>
      <c r="U38" s="23"/>
      <c r="V38" s="21"/>
    </row>
    <row r="39" spans="1:22" x14ac:dyDescent="0.25">
      <c r="A39" s="6" t="s">
        <v>64</v>
      </c>
      <c r="B39" s="6" t="s">
        <v>41</v>
      </c>
      <c r="C39" s="8">
        <v>2.3328652455217811</v>
      </c>
      <c r="D39" s="19">
        <v>0.1131214698408103</v>
      </c>
      <c r="E39" s="43">
        <v>0.18676698780399401</v>
      </c>
      <c r="F39" s="8">
        <f t="shared" si="2"/>
        <v>104.50734664673671</v>
      </c>
      <c r="G39" s="6">
        <f t="shared" si="1"/>
        <v>111.31214698408102</v>
      </c>
      <c r="I39" s="23">
        <f t="shared" si="3"/>
        <v>0.43570221485872795</v>
      </c>
      <c r="K39" s="8"/>
      <c r="N39" s="60"/>
      <c r="O39" s="8"/>
      <c r="U39" s="23"/>
      <c r="V39" s="21"/>
    </row>
    <row r="40" spans="1:22" x14ac:dyDescent="0.25">
      <c r="A40" s="6" t="s">
        <v>64</v>
      </c>
      <c r="B40" s="6" t="s">
        <v>42</v>
      </c>
      <c r="C40" s="8">
        <v>2.5538199613365311</v>
      </c>
      <c r="D40" s="19">
        <v>9.4713878668688745E-2</v>
      </c>
      <c r="E40" s="43">
        <v>0.27085344654633497</v>
      </c>
      <c r="F40" s="8">
        <f t="shared" si="2"/>
        <v>114.40564279702232</v>
      </c>
      <c r="G40" s="6">
        <f t="shared" si="1"/>
        <v>109.47138786686887</v>
      </c>
      <c r="I40" s="23">
        <f t="shared" si="3"/>
        <v>0.6917109383868274</v>
      </c>
      <c r="K40" s="8"/>
      <c r="N40" s="60"/>
      <c r="O40" s="8"/>
      <c r="U40" s="23"/>
      <c r="V40" s="21"/>
    </row>
    <row r="41" spans="1:22" x14ac:dyDescent="0.25">
      <c r="A41" s="6" t="s">
        <v>64</v>
      </c>
      <c r="B41" s="6" t="s">
        <v>43</v>
      </c>
      <c r="C41" s="8">
        <v>3.0235055309001782</v>
      </c>
      <c r="D41" s="19">
        <v>0.1839149104770248</v>
      </c>
      <c r="E41" s="43">
        <v>0.18</v>
      </c>
      <c r="F41" s="8">
        <f t="shared" si="2"/>
        <v>135.44654635010315</v>
      </c>
      <c r="G41" s="6">
        <f t="shared" si="1"/>
        <v>118.39149104770249</v>
      </c>
      <c r="I41" s="23">
        <f t="shared" si="3"/>
        <v>0.54423099556203203</v>
      </c>
      <c r="K41" s="8"/>
      <c r="N41" s="60"/>
      <c r="O41" s="8"/>
      <c r="U41" s="23"/>
      <c r="V41" s="21"/>
    </row>
    <row r="42" spans="1:22" x14ac:dyDescent="0.25">
      <c r="A42" s="6" t="s">
        <v>64</v>
      </c>
      <c r="B42" s="6" t="s">
        <v>44</v>
      </c>
      <c r="C42" s="8">
        <v>2.9004988790665158</v>
      </c>
      <c r="D42" s="19">
        <v>-4.0683455206724888E-2</v>
      </c>
      <c r="E42" s="43">
        <v>0.2109</v>
      </c>
      <c r="F42" s="8">
        <f t="shared" si="2"/>
        <v>129.93611284876314</v>
      </c>
      <c r="G42" s="6">
        <f t="shared" si="1"/>
        <v>95.931654479327506</v>
      </c>
      <c r="I42" s="23">
        <f t="shared" si="3"/>
        <v>0.61171521359512815</v>
      </c>
      <c r="K42" s="8"/>
      <c r="N42" s="60"/>
      <c r="O42" s="8"/>
      <c r="U42" s="23"/>
      <c r="V42" s="21"/>
    </row>
    <row r="43" spans="1:22" x14ac:dyDescent="0.25">
      <c r="A43" s="6" t="s">
        <v>64</v>
      </c>
      <c r="B43" s="6" t="s">
        <v>45</v>
      </c>
      <c r="C43" s="8">
        <v>3.673825433296587</v>
      </c>
      <c r="D43" s="19">
        <v>0.2666184633999773</v>
      </c>
      <c r="E43" s="43">
        <v>0.1648</v>
      </c>
      <c r="F43" s="8">
        <f t="shared" si="2"/>
        <v>164.57947959666643</v>
      </c>
      <c r="G43" s="6">
        <f t="shared" si="1"/>
        <v>126.66184633999774</v>
      </c>
      <c r="I43" s="23">
        <f t="shared" si="3"/>
        <v>0.6054464314072775</v>
      </c>
      <c r="K43" s="8"/>
      <c r="N43" s="60"/>
      <c r="O43" s="8"/>
      <c r="U43" s="23"/>
      <c r="V43" s="21"/>
    </row>
    <row r="44" spans="1:22" x14ac:dyDescent="0.25">
      <c r="A44" s="6" t="s">
        <v>64</v>
      </c>
      <c r="B44" s="6" t="s">
        <v>46</v>
      </c>
      <c r="C44" s="8">
        <v>4.3802679242649996</v>
      </c>
      <c r="D44" s="19">
        <v>0.19229070727361969</v>
      </c>
      <c r="E44" s="43">
        <v>0.18489238586484899</v>
      </c>
      <c r="F44" s="8">
        <f t="shared" si="2"/>
        <v>196.22658413103369</v>
      </c>
      <c r="G44" s="6">
        <f t="shared" si="1"/>
        <v>119.22907072736197</v>
      </c>
      <c r="I44" s="23">
        <f t="shared" si="3"/>
        <v>0.80987818724462546</v>
      </c>
      <c r="K44" s="8"/>
      <c r="N44" s="60"/>
      <c r="O44" s="8"/>
      <c r="U44" s="23"/>
      <c r="V44" s="21"/>
    </row>
    <row r="45" spans="1:22" x14ac:dyDescent="0.25">
      <c r="A45" s="6" t="s">
        <v>64</v>
      </c>
      <c r="B45" s="6" t="s">
        <v>47</v>
      </c>
      <c r="C45" s="8">
        <v>3.4545772129767829</v>
      </c>
      <c r="D45" s="19">
        <v>-0.2113319840917143</v>
      </c>
      <c r="E45" s="43">
        <v>0.11</v>
      </c>
      <c r="F45" s="8">
        <f t="shared" si="2"/>
        <v>154.75763077508265</v>
      </c>
      <c r="G45" s="6">
        <f t="shared" si="1"/>
        <v>78.866801590828572</v>
      </c>
      <c r="I45" s="23">
        <f t="shared" si="3"/>
        <v>0.3800034934274461</v>
      </c>
      <c r="K45" s="8"/>
      <c r="N45" s="60"/>
      <c r="O45" s="8"/>
      <c r="U45" s="23"/>
      <c r="V45" s="21"/>
    </row>
    <row r="46" spans="1:22" x14ac:dyDescent="0.25">
      <c r="A46" s="6" t="s">
        <v>64</v>
      </c>
      <c r="B46" s="6" t="s">
        <v>48</v>
      </c>
      <c r="C46" s="8">
        <v>2.7279566681990519</v>
      </c>
      <c r="D46" s="19">
        <v>-0.21033559245636521</v>
      </c>
      <c r="E46" s="43">
        <v>0.1018</v>
      </c>
      <c r="F46" s="8">
        <f t="shared" si="2"/>
        <v>122.20659281886222</v>
      </c>
      <c r="G46" s="6">
        <f t="shared" si="1"/>
        <v>78.966440754363475</v>
      </c>
      <c r="I46" s="23">
        <f t="shared" si="3"/>
        <v>0.27770598882266351</v>
      </c>
      <c r="K46" s="8"/>
      <c r="N46" s="60"/>
      <c r="O46" s="8"/>
      <c r="U46" s="23"/>
      <c r="V46" s="21"/>
    </row>
    <row r="47" spans="1:22" x14ac:dyDescent="0.25">
      <c r="A47" s="6" t="s">
        <v>64</v>
      </c>
      <c r="B47" s="6" t="s">
        <v>49</v>
      </c>
      <c r="C47" s="8">
        <v>2.8668114192954151</v>
      </c>
      <c r="D47" s="19">
        <v>5.090064395635463E-2</v>
      </c>
      <c r="E47" s="43">
        <v>0.11</v>
      </c>
      <c r="F47" s="8">
        <f t="shared" si="2"/>
        <v>128.42698708905434</v>
      </c>
      <c r="G47" s="6">
        <f t="shared" si="1"/>
        <v>105.09006439563547</v>
      </c>
      <c r="I47" s="23">
        <f t="shared" si="3"/>
        <v>0.31534925612249565</v>
      </c>
      <c r="K47" s="8"/>
      <c r="N47" s="60"/>
      <c r="O47" s="8"/>
      <c r="U47" s="23"/>
      <c r="V47" s="21"/>
    </row>
    <row r="48" spans="1:22" x14ac:dyDescent="0.25">
      <c r="A48" s="6" t="s">
        <v>64</v>
      </c>
      <c r="B48" s="6" t="s">
        <v>50</v>
      </c>
      <c r="C48" s="8">
        <v>2.583175041880708</v>
      </c>
      <c r="D48" s="19">
        <v>-9.8937926473174564E-2</v>
      </c>
      <c r="E48" s="43">
        <v>0.13</v>
      </c>
      <c r="F48" s="8">
        <f t="shared" si="2"/>
        <v>115.72068728326614</v>
      </c>
      <c r="G48" s="6">
        <f t="shared" si="1"/>
        <v>90.106207352682546</v>
      </c>
      <c r="I48" s="23">
        <f t="shared" si="3"/>
        <v>0.33581275544449207</v>
      </c>
      <c r="K48" s="8"/>
      <c r="N48" s="60"/>
      <c r="O48" s="8"/>
      <c r="U48" s="23"/>
      <c r="V48" s="21"/>
    </row>
    <row r="49" spans="1:22" x14ac:dyDescent="0.25">
      <c r="A49" s="6" t="s">
        <v>64</v>
      </c>
      <c r="B49" s="6" t="s">
        <v>51</v>
      </c>
      <c r="C49" s="8">
        <v>2.5021002838044391</v>
      </c>
      <c r="D49" s="19">
        <v>-3.1385700450729859E-2</v>
      </c>
      <c r="E49" s="43">
        <v>0.18</v>
      </c>
      <c r="F49" s="8">
        <f t="shared" si="2"/>
        <v>112.08871245624097</v>
      </c>
      <c r="G49" s="6">
        <f t="shared" si="1"/>
        <v>96.861429954927019</v>
      </c>
      <c r="I49" s="23">
        <f t="shared" si="3"/>
        <v>0.450378051084799</v>
      </c>
      <c r="K49" s="8"/>
      <c r="N49" s="60"/>
      <c r="O49" s="8"/>
      <c r="U49" s="23"/>
      <c r="V49" s="21"/>
    </row>
    <row r="50" spans="1:22" x14ac:dyDescent="0.25">
      <c r="A50" s="6" t="s">
        <v>64</v>
      </c>
      <c r="B50" s="6" t="s">
        <v>52</v>
      </c>
      <c r="C50" s="8">
        <v>3.0737072667539</v>
      </c>
      <c r="D50" s="19">
        <v>0.22845086851608271</v>
      </c>
      <c r="E50" s="43">
        <v>0.32</v>
      </c>
      <c r="F50" s="8">
        <f t="shared" si="2"/>
        <v>137.69547616771868</v>
      </c>
      <c r="G50" s="6">
        <f t="shared" si="1"/>
        <v>122.84508685160827</v>
      </c>
      <c r="I50" s="23">
        <f t="shared" si="3"/>
        <v>0.98358632536124802</v>
      </c>
      <c r="K50" s="8"/>
      <c r="N50" s="60"/>
      <c r="O50" s="8"/>
      <c r="U50" s="23"/>
      <c r="V50" s="21"/>
    </row>
    <row r="51" spans="1:22" x14ac:dyDescent="0.25">
      <c r="A51" s="6" t="s">
        <v>64</v>
      </c>
      <c r="B51" s="6" t="s">
        <v>53</v>
      </c>
      <c r="C51" s="8">
        <v>3.1356200271223789</v>
      </c>
      <c r="D51" s="19">
        <v>2.014269902607357E-2</v>
      </c>
      <c r="E51" s="43">
        <v>0.39</v>
      </c>
      <c r="F51" s="8">
        <f t="shared" si="2"/>
        <v>140.46903470141692</v>
      </c>
      <c r="G51" s="6">
        <f t="shared" si="1"/>
        <v>102.01426990260735</v>
      </c>
      <c r="I51" s="23">
        <f t="shared" si="3"/>
        <v>1.2228918105777278</v>
      </c>
      <c r="K51" s="8"/>
      <c r="N51" s="60"/>
      <c r="O51" s="8"/>
      <c r="U51" s="23"/>
      <c r="V51" s="21"/>
    </row>
    <row r="52" spans="1:22" x14ac:dyDescent="0.25">
      <c r="A52" s="6" t="s">
        <v>64</v>
      </c>
      <c r="B52" s="6" t="s">
        <v>54</v>
      </c>
      <c r="C52" s="8">
        <v>3.0505082541707358</v>
      </c>
      <c r="D52" s="19">
        <v>-2.714352256186869E-2</v>
      </c>
      <c r="E52" s="43">
        <v>0.31</v>
      </c>
      <c r="F52" s="8">
        <f t="shared" si="2"/>
        <v>136.65621028875509</v>
      </c>
      <c r="G52" s="6">
        <f t="shared" si="1"/>
        <v>97.285647743813129</v>
      </c>
      <c r="I52" s="23">
        <f t="shared" si="3"/>
        <v>0.94565755879292812</v>
      </c>
      <c r="K52" s="8"/>
      <c r="N52" s="60"/>
      <c r="O52" s="8"/>
      <c r="U52" s="23"/>
      <c r="V52" s="21"/>
    </row>
    <row r="53" spans="1:22" x14ac:dyDescent="0.25">
      <c r="A53" s="6" t="s">
        <v>64</v>
      </c>
      <c r="B53" s="6" t="s">
        <v>55</v>
      </c>
      <c r="C53" s="8">
        <v>3.4247007364901498</v>
      </c>
      <c r="D53" s="19">
        <v>0.1226656186908552</v>
      </c>
      <c r="E53" s="43">
        <v>0.28000000000000003</v>
      </c>
      <c r="F53" s="8">
        <f t="shared" si="2"/>
        <v>153.41922887177284</v>
      </c>
      <c r="G53" s="6">
        <f t="shared" si="1"/>
        <v>112.26656186908552</v>
      </c>
      <c r="I53" s="23">
        <f t="shared" si="3"/>
        <v>0.95891620621724205</v>
      </c>
      <c r="K53" s="8"/>
      <c r="N53" s="60"/>
      <c r="O53" s="8"/>
      <c r="U53" s="23"/>
      <c r="V53" s="21"/>
    </row>
    <row r="54" spans="1:22" x14ac:dyDescent="0.25">
      <c r="A54" s="6" t="s">
        <v>64</v>
      </c>
      <c r="B54" s="6" t="s">
        <v>56</v>
      </c>
      <c r="C54" s="8">
        <v>3.1228825303423928</v>
      </c>
      <c r="D54" s="19">
        <v>-8.8129804432803938E-2</v>
      </c>
      <c r="E54" s="43">
        <v>0.1004</v>
      </c>
      <c r="F54" s="8">
        <f t="shared" si="2"/>
        <v>139.89842223507191</v>
      </c>
      <c r="G54" s="6">
        <f t="shared" si="1"/>
        <v>91.187019556719605</v>
      </c>
      <c r="I54" s="23">
        <f t="shared" si="3"/>
        <v>0.31353740604637625</v>
      </c>
      <c r="K54" s="8"/>
      <c r="N54" s="60"/>
      <c r="O54" s="8"/>
      <c r="U54" s="23"/>
      <c r="V54" s="21"/>
    </row>
    <row r="55" spans="1:22" x14ac:dyDescent="0.25">
      <c r="A55" s="6" t="s">
        <v>64</v>
      </c>
      <c r="B55" s="6" t="s">
        <v>57</v>
      </c>
      <c r="C55" s="8">
        <v>2.872564296732576</v>
      </c>
      <c r="D55" s="19">
        <v>-8.0156147782597609E-2</v>
      </c>
      <c r="E55" s="44">
        <v>8.03186163924864E-2</v>
      </c>
      <c r="F55" s="8">
        <f t="shared" si="2"/>
        <v>128.68470362784524</v>
      </c>
      <c r="G55" s="6">
        <f t="shared" si="1"/>
        <v>91.98438522174024</v>
      </c>
      <c r="I55" s="23">
        <f t="shared" si="3"/>
        <v>0.23072038981201623</v>
      </c>
      <c r="K55" s="8"/>
      <c r="N55" s="60"/>
      <c r="O55" s="8"/>
      <c r="U55" s="23"/>
      <c r="V55" s="21"/>
    </row>
    <row r="56" spans="1:22" x14ac:dyDescent="0.25">
      <c r="A56" s="6" t="s">
        <v>64</v>
      </c>
      <c r="B56" s="6" t="s">
        <v>58</v>
      </c>
      <c r="C56" s="8">
        <v>2.6915591679999999</v>
      </c>
      <c r="D56" s="19">
        <v>-6.3E-2</v>
      </c>
      <c r="E56" s="43">
        <v>7.0000000000000007E-2</v>
      </c>
      <c r="F56" s="8">
        <f>F55*(1+D56)</f>
        <v>120.57756729929099</v>
      </c>
      <c r="G56" s="6">
        <f t="shared" si="1"/>
        <v>93.7</v>
      </c>
      <c r="I56" s="23">
        <f t="shared" si="3"/>
        <v>0.18840914176000001</v>
      </c>
      <c r="K56" s="8"/>
      <c r="N56" s="60"/>
      <c r="O56" s="8"/>
      <c r="U56" s="23"/>
      <c r="V56" s="21"/>
    </row>
    <row r="57" spans="1:22" x14ac:dyDescent="0.25">
      <c r="A57" s="6" t="s">
        <v>64</v>
      </c>
      <c r="B57" s="6" t="s">
        <v>59</v>
      </c>
      <c r="C57" s="8">
        <v>2.5572380579999998</v>
      </c>
      <c r="D57" s="19">
        <v>-4.99E-2</v>
      </c>
      <c r="E57" s="43">
        <v>0.09</v>
      </c>
      <c r="F57" s="8">
        <f t="shared" si="2"/>
        <v>114.56074669105637</v>
      </c>
      <c r="G57" s="6">
        <f t="shared" si="1"/>
        <v>95.01</v>
      </c>
      <c r="I57" s="23">
        <f t="shared" si="3"/>
        <v>0.23015142521999998</v>
      </c>
      <c r="K57" s="8"/>
      <c r="N57" s="60"/>
      <c r="O57" s="8"/>
      <c r="U57" s="23"/>
      <c r="V57" s="21"/>
    </row>
    <row r="58" spans="1:22" x14ac:dyDescent="0.25">
      <c r="A58" s="6" t="s">
        <v>64</v>
      </c>
      <c r="B58" s="6" t="s">
        <v>60</v>
      </c>
      <c r="C58" s="8">
        <v>2.2322471049999999</v>
      </c>
      <c r="D58" s="19">
        <v>-0.12709999999999999</v>
      </c>
      <c r="E58" s="43">
        <v>0.1</v>
      </c>
      <c r="F58" s="8">
        <f t="shared" si="2"/>
        <v>100.0000757866231</v>
      </c>
      <c r="G58" s="6">
        <f t="shared" si="1"/>
        <v>87.29</v>
      </c>
      <c r="I58" s="23">
        <f t="shared" si="3"/>
        <v>0.22322471050000001</v>
      </c>
      <c r="K58" s="8"/>
      <c r="N58" s="60"/>
      <c r="O58" s="8"/>
      <c r="U58" s="23"/>
      <c r="V58" s="21"/>
    </row>
    <row r="59" spans="1:22" x14ac:dyDescent="0.25">
      <c r="A59" s="6" t="s">
        <v>64</v>
      </c>
      <c r="B59" s="9">
        <v>45200</v>
      </c>
      <c r="C59" s="8">
        <v>2.1077917730000002</v>
      </c>
      <c r="D59" s="19">
        <f t="shared" ref="D59:D69" si="4">C59/C58-1</f>
        <v>-5.5753384883435508E-2</v>
      </c>
      <c r="E59" s="43">
        <v>0.14000000000000001</v>
      </c>
      <c r="F59" s="8">
        <f t="shared" si="2"/>
        <v>94.424733072918784</v>
      </c>
      <c r="G59" s="6">
        <f t="shared" si="1"/>
        <v>94.424661511656453</v>
      </c>
      <c r="I59" s="23">
        <f t="shared" si="3"/>
        <v>0.29509084822000003</v>
      </c>
      <c r="K59" s="8"/>
      <c r="N59" s="60"/>
      <c r="O59" s="8"/>
      <c r="U59" s="23"/>
      <c r="V59" s="21"/>
    </row>
    <row r="60" spans="1:22" x14ac:dyDescent="0.25">
      <c r="A60" s="6" t="s">
        <v>64</v>
      </c>
      <c r="B60" s="9">
        <v>45231</v>
      </c>
      <c r="C60" s="8">
        <v>2.2131134669999999</v>
      </c>
      <c r="D60" s="19">
        <f t="shared" si="4"/>
        <v>4.9967788729954332E-2</v>
      </c>
      <c r="E60" s="43">
        <v>0.24</v>
      </c>
      <c r="F60" s="8">
        <f t="shared" si="2"/>
        <v>99.142928185988723</v>
      </c>
      <c r="G60" s="6">
        <f t="shared" si="1"/>
        <v>104.99677887299543</v>
      </c>
      <c r="I60" s="23">
        <f t="shared" si="3"/>
        <v>0.53114723207999992</v>
      </c>
      <c r="K60" s="8"/>
      <c r="N60" s="60"/>
      <c r="O60" s="8"/>
      <c r="U60" s="23"/>
      <c r="V60" s="21"/>
    </row>
    <row r="61" spans="1:22" x14ac:dyDescent="0.25">
      <c r="A61" s="6" t="s">
        <v>64</v>
      </c>
      <c r="B61" s="9">
        <v>45261</v>
      </c>
      <c r="C61" s="8">
        <v>2.314544964028777</v>
      </c>
      <c r="D61" s="19">
        <f t="shared" si="4"/>
        <v>4.5832036423452349E-2</v>
      </c>
      <c r="E61" s="44">
        <v>0.21</v>
      </c>
      <c r="F61" s="8">
        <f t="shared" si="2"/>
        <v>103.68685048173668</v>
      </c>
      <c r="G61" s="6">
        <f t="shared" si="1"/>
        <v>104.58320364234524</v>
      </c>
      <c r="I61" s="23">
        <f t="shared" si="3"/>
        <v>0.48605444244604312</v>
      </c>
      <c r="K61" s="8"/>
      <c r="N61" s="60"/>
      <c r="O61" s="8"/>
      <c r="U61" s="23"/>
      <c r="V61" s="21"/>
    </row>
    <row r="62" spans="1:22" x14ac:dyDescent="0.25">
      <c r="A62" s="6" t="s">
        <v>64</v>
      </c>
      <c r="B62" s="9">
        <v>45292</v>
      </c>
      <c r="C62" s="8">
        <v>2.5161629252026101</v>
      </c>
      <c r="D62" s="19">
        <f t="shared" si="4"/>
        <v>8.7109114019064071E-2</v>
      </c>
      <c r="E62" s="43">
        <v>0.31</v>
      </c>
      <c r="F62" s="8">
        <f t="shared" si="2"/>
        <v>112.71892016262794</v>
      </c>
      <c r="G62" s="6">
        <f t="shared" si="1"/>
        <v>108.7109114019064</v>
      </c>
      <c r="I62" s="23">
        <f t="shared" si="3"/>
        <v>0.78001050681280915</v>
      </c>
      <c r="K62" s="8"/>
      <c r="N62" s="60"/>
      <c r="O62" s="8"/>
      <c r="U62" s="23"/>
      <c r="V62" s="21"/>
    </row>
    <row r="63" spans="1:22" x14ac:dyDescent="0.25">
      <c r="A63" s="6" t="s">
        <v>64</v>
      </c>
      <c r="B63" s="9">
        <v>45323</v>
      </c>
      <c r="C63" s="8">
        <v>2.8242810180000002</v>
      </c>
      <c r="D63" s="19">
        <f t="shared" si="4"/>
        <v>0.12245554121761781</v>
      </c>
      <c r="E63" s="43">
        <v>0.33</v>
      </c>
      <c r="F63" s="8">
        <f t="shared" si="2"/>
        <v>126.52197653660799</v>
      </c>
      <c r="G63" s="6">
        <f t="shared" si="1"/>
        <v>112.24555412176178</v>
      </c>
      <c r="I63" s="23">
        <f t="shared" si="3"/>
        <v>0.93201273594000011</v>
      </c>
      <c r="K63" s="8"/>
      <c r="N63" s="60"/>
      <c r="O63" s="8"/>
      <c r="U63" s="23"/>
      <c r="V63" s="21"/>
    </row>
    <row r="64" spans="1:22" x14ac:dyDescent="0.25">
      <c r="A64" s="6" t="s">
        <v>64</v>
      </c>
      <c r="B64" s="9">
        <v>45352</v>
      </c>
      <c r="C64" s="8">
        <v>2.9042925030000002</v>
      </c>
      <c r="D64" s="19">
        <f t="shared" si="4"/>
        <v>2.8329859702367566E-2</v>
      </c>
      <c r="E64" s="43">
        <v>0.28999999999999998</v>
      </c>
      <c r="F64" s="8">
        <f t="shared" si="2"/>
        <v>130.10632638115635</v>
      </c>
      <c r="G64" s="6">
        <f t="shared" si="1"/>
        <v>102.83298597023676</v>
      </c>
      <c r="I64" s="23">
        <f t="shared" si="3"/>
        <v>0.84224482587000005</v>
      </c>
      <c r="K64" s="8"/>
      <c r="N64" s="60"/>
      <c r="O64" s="8"/>
      <c r="U64" s="23"/>
      <c r="V64" s="21"/>
    </row>
    <row r="65" spans="1:22" x14ac:dyDescent="0.25">
      <c r="A65" s="6" t="s">
        <v>64</v>
      </c>
      <c r="B65" s="9">
        <v>45383</v>
      </c>
      <c r="C65" s="8">
        <v>3.0773680149999998</v>
      </c>
      <c r="D65" s="19">
        <f t="shared" si="4"/>
        <v>5.9593003053659555E-2</v>
      </c>
      <c r="E65" s="43">
        <v>0.33</v>
      </c>
      <c r="F65" s="8">
        <f t="shared" si="2"/>
        <v>137.85975308648904</v>
      </c>
      <c r="G65" s="6">
        <f t="shared" si="1"/>
        <v>105.95930030536596</v>
      </c>
      <c r="I65" s="23">
        <f t="shared" si="3"/>
        <v>1.0155314449499999</v>
      </c>
      <c r="K65" s="8"/>
      <c r="N65" s="60"/>
      <c r="O65" s="8"/>
      <c r="U65" s="23"/>
      <c r="V65" s="21"/>
    </row>
    <row r="66" spans="1:22" ht="16.5" customHeight="1" x14ac:dyDescent="0.25">
      <c r="A66" s="6" t="s">
        <v>64</v>
      </c>
      <c r="B66" s="9">
        <v>45413</v>
      </c>
      <c r="C66" s="8">
        <v>3.3700667804251943</v>
      </c>
      <c r="D66" s="19">
        <f t="shared" si="4"/>
        <v>9.5113344909836695E-2</v>
      </c>
      <c r="E66" s="43">
        <v>0.35</v>
      </c>
      <c r="F66" s="8">
        <f t="shared" si="2"/>
        <v>150.97205533098918</v>
      </c>
      <c r="G66" s="6">
        <f t="shared" si="1"/>
        <v>109.51133449098367</v>
      </c>
      <c r="I66" s="23">
        <f t="shared" si="3"/>
        <v>1.1795233731488179</v>
      </c>
      <c r="K66" s="8"/>
      <c r="N66" s="60"/>
      <c r="O66" s="8"/>
      <c r="U66" s="23"/>
      <c r="V66" s="21"/>
    </row>
    <row r="67" spans="1:22" x14ac:dyDescent="0.25">
      <c r="A67" s="6" t="s">
        <v>64</v>
      </c>
      <c r="B67" s="9">
        <v>45444</v>
      </c>
      <c r="C67" s="8">
        <v>3.5742912005313299</v>
      </c>
      <c r="D67" s="19">
        <f t="shared" si="4"/>
        <v>6.0599517283265625E-2</v>
      </c>
      <c r="E67" s="43">
        <v>0.30798174314106802</v>
      </c>
      <c r="F67" s="8">
        <f t="shared" si="2"/>
        <v>160.12088900730959</v>
      </c>
      <c r="G67" s="6">
        <f t="shared" ref="G67:G87" si="5">D67*100+100</f>
        <v>106.05995172832657</v>
      </c>
      <c r="I67" s="23">
        <f t="shared" si="3"/>
        <v>1.1008164344334197</v>
      </c>
      <c r="K67" s="8"/>
      <c r="N67" s="60"/>
      <c r="O67" s="8"/>
      <c r="U67" s="23"/>
      <c r="V67" s="21"/>
    </row>
    <row r="68" spans="1:22" x14ac:dyDescent="0.25">
      <c r="A68" s="6" t="s">
        <v>64</v>
      </c>
      <c r="B68" s="9">
        <v>45474</v>
      </c>
      <c r="C68" s="8">
        <v>3.3815789459999999</v>
      </c>
      <c r="D68" s="19">
        <f t="shared" si="4"/>
        <v>-5.3916215473065687E-2</v>
      </c>
      <c r="E68" s="43">
        <v>0.33477361</v>
      </c>
      <c r="F68" s="8">
        <f t="shared" ref="F68:F80" si="6">F67*(1+D68)</f>
        <v>151.48777665385265</v>
      </c>
      <c r="G68" s="6">
        <f t="shared" si="5"/>
        <v>94.608378452693429</v>
      </c>
      <c r="I68" s="23">
        <f t="shared" si="3"/>
        <v>1.132063391252415</v>
      </c>
      <c r="K68" s="8"/>
      <c r="N68" s="60"/>
      <c r="O68" s="8"/>
      <c r="U68" s="23"/>
      <c r="V68" s="21"/>
    </row>
    <row r="69" spans="1:22" x14ac:dyDescent="0.25">
      <c r="A69" s="6" t="s">
        <v>64</v>
      </c>
      <c r="B69" s="9">
        <v>45505</v>
      </c>
      <c r="C69" s="8">
        <v>3.4318486909999999</v>
      </c>
      <c r="D69" s="19">
        <f t="shared" si="4"/>
        <v>1.4865761173330938E-2</v>
      </c>
      <c r="E69" s="43">
        <v>0.29717696999999998</v>
      </c>
      <c r="F69" s="8">
        <f t="shared" si="6"/>
        <v>153.73975776226771</v>
      </c>
      <c r="G69" s="6">
        <f t="shared" si="5"/>
        <v>101.4865761173331</v>
      </c>
      <c r="I69" s="23">
        <f t="shared" si="3"/>
        <v>1.0198663954898461</v>
      </c>
      <c r="K69" s="8"/>
      <c r="N69" s="60"/>
      <c r="O69" s="8"/>
      <c r="U69" s="23"/>
      <c r="V69" s="21"/>
    </row>
    <row r="70" spans="1:22" x14ac:dyDescent="0.25">
      <c r="A70" s="6" t="s">
        <v>64</v>
      </c>
      <c r="B70" s="9">
        <v>45536</v>
      </c>
      <c r="C70" s="21">
        <v>3.3568460033161234</v>
      </c>
      <c r="D70" s="19">
        <f>C70/C69-1</f>
        <v>-2.1854893509894668E-2</v>
      </c>
      <c r="E70" s="43">
        <v>0.37854109673705</v>
      </c>
      <c r="F70" s="8">
        <f t="shared" si="6"/>
        <v>150.37979172813635</v>
      </c>
      <c r="G70" s="6">
        <f t="shared" si="5"/>
        <v>97.814510649010529</v>
      </c>
      <c r="I70" s="23">
        <f t="shared" si="3"/>
        <v>1.2707041676726682</v>
      </c>
      <c r="K70" s="21"/>
      <c r="N70" s="60"/>
      <c r="O70" s="8"/>
      <c r="U70" s="23"/>
      <c r="V70" s="21"/>
    </row>
    <row r="71" spans="1:22" x14ac:dyDescent="0.25">
      <c r="A71" s="6" t="s">
        <v>64</v>
      </c>
      <c r="B71" s="9">
        <v>45566</v>
      </c>
      <c r="C71" s="8">
        <v>3.506127618230058</v>
      </c>
      <c r="D71" s="19">
        <f>C71/C70-1</f>
        <v>4.447079632680917E-2</v>
      </c>
      <c r="E71" s="44">
        <v>0.33224518102252298</v>
      </c>
      <c r="F71" s="8">
        <f t="shared" si="6"/>
        <v>157.06730081774629</v>
      </c>
      <c r="G71" s="6">
        <f t="shared" si="5"/>
        <v>104.44707963268091</v>
      </c>
      <c r="I71" s="23">
        <f t="shared" si="3"/>
        <v>1.164894005206913</v>
      </c>
      <c r="K71" s="8"/>
      <c r="N71" s="60"/>
      <c r="O71" s="8"/>
      <c r="U71" s="23"/>
      <c r="V71" s="21"/>
    </row>
    <row r="72" spans="1:22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43">
        <v>0.37640887816982499</v>
      </c>
      <c r="F72" s="8">
        <f t="shared" si="6"/>
        <v>140.30634279394548</v>
      </c>
      <c r="G72" s="6">
        <f t="shared" si="5"/>
        <v>89.328804953967179</v>
      </c>
      <c r="I72" s="23">
        <f t="shared" si="3"/>
        <v>1.1789057940015606</v>
      </c>
      <c r="K72" s="8"/>
      <c r="N72" s="60"/>
      <c r="O72" s="8"/>
      <c r="U72" s="23"/>
      <c r="V72" s="21"/>
    </row>
    <row r="73" spans="1:22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5">
        <v>0.40429140621959903</v>
      </c>
      <c r="F73" s="8">
        <f t="shared" si="6"/>
        <v>134.70208005053681</v>
      </c>
      <c r="G73" s="6">
        <f t="shared" si="5"/>
        <v>96.005695372133587</v>
      </c>
      <c r="I73" s="23">
        <f t="shared" si="3"/>
        <v>1.2156561492356945</v>
      </c>
      <c r="K73" s="8"/>
      <c r="N73" s="60"/>
      <c r="O73" s="8"/>
      <c r="U73" s="23"/>
      <c r="V73" s="21"/>
    </row>
    <row r="74" spans="1:22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44">
        <v>0.37075167540488002</v>
      </c>
      <c r="F74" s="8">
        <f t="shared" si="6"/>
        <v>137.71776024767101</v>
      </c>
      <c r="G74" s="6">
        <f t="shared" si="5"/>
        <v>102.23877775013035</v>
      </c>
      <c r="I74" s="23">
        <f t="shared" si="3"/>
        <v>1.1397642022730374</v>
      </c>
      <c r="K74" s="8"/>
      <c r="N74" s="60"/>
      <c r="O74" s="8"/>
      <c r="U74" s="23"/>
      <c r="V74" s="21"/>
    </row>
    <row r="75" spans="1:22" x14ac:dyDescent="0.25">
      <c r="A75" s="6" t="s">
        <v>64</v>
      </c>
      <c r="B75" s="9">
        <v>45689</v>
      </c>
      <c r="C75" s="8">
        <v>3.32195704</v>
      </c>
      <c r="D75" s="19">
        <f>C75/C74-1</f>
        <v>8.059292943821883E-2</v>
      </c>
      <c r="E75" s="44">
        <v>0.37692500000000001</v>
      </c>
      <c r="F75" s="8">
        <f t="shared" si="6"/>
        <v>148.8168379817011</v>
      </c>
      <c r="G75" s="6">
        <f t="shared" si="5"/>
        <v>108.05929294382189</v>
      </c>
      <c r="I75" s="23">
        <f t="shared" si="3"/>
        <v>1.2521286573020001</v>
      </c>
      <c r="K75" s="8"/>
      <c r="N75" s="60"/>
      <c r="O75" s="8"/>
      <c r="U75" s="23"/>
      <c r="V75" s="21"/>
    </row>
    <row r="76" spans="1:22" x14ac:dyDescent="0.25">
      <c r="A76" s="6" t="s">
        <v>64</v>
      </c>
      <c r="B76" s="37">
        <v>45717</v>
      </c>
      <c r="C76" s="6">
        <v>3.49</v>
      </c>
      <c r="D76" s="6">
        <v>5.3100000000000001E-2</v>
      </c>
      <c r="E76" s="43">
        <v>0.37690000000000001</v>
      </c>
      <c r="F76" s="8">
        <f t="shared" si="6"/>
        <v>156.7190120785294</v>
      </c>
      <c r="G76" s="6">
        <f t="shared" si="5"/>
        <v>105.31</v>
      </c>
      <c r="I76" s="23">
        <f t="shared" si="3"/>
        <v>1.3153810000000001</v>
      </c>
      <c r="N76" s="60"/>
      <c r="O76" s="8"/>
      <c r="U76" s="23"/>
      <c r="V76" s="21"/>
    </row>
    <row r="77" spans="1:22" x14ac:dyDescent="0.25">
      <c r="A77" s="6" t="s">
        <v>64</v>
      </c>
      <c r="B77" s="37">
        <v>45748</v>
      </c>
      <c r="C77" s="6">
        <v>3.38</v>
      </c>
      <c r="D77" s="6">
        <v>-3.2199999999999999E-2</v>
      </c>
      <c r="E77" s="43">
        <v>0.37159999999999999</v>
      </c>
      <c r="F77" s="8">
        <f t="shared" si="6"/>
        <v>151.67265988960077</v>
      </c>
      <c r="G77" s="6">
        <f t="shared" si="5"/>
        <v>96.78</v>
      </c>
      <c r="I77" s="23">
        <f t="shared" si="3"/>
        <v>1.256008</v>
      </c>
      <c r="N77" s="60"/>
      <c r="O77" s="8"/>
      <c r="U77" s="23"/>
      <c r="V77" s="21"/>
    </row>
    <row r="78" spans="1:22" x14ac:dyDescent="0.25">
      <c r="A78" s="6" t="s">
        <v>64</v>
      </c>
      <c r="B78" s="37">
        <v>45778</v>
      </c>
      <c r="C78" s="6">
        <v>3.19</v>
      </c>
      <c r="D78" s="6">
        <v>-5.67E-2</v>
      </c>
      <c r="E78" s="51">
        <v>0.34499999999999997</v>
      </c>
      <c r="F78" s="8">
        <f t="shared" si="6"/>
        <v>143.07282007386041</v>
      </c>
      <c r="G78" s="6">
        <f t="shared" si="5"/>
        <v>94.33</v>
      </c>
      <c r="I78" s="23">
        <f>C78*E78</f>
        <v>1.1005499999999999</v>
      </c>
      <c r="N78" s="60"/>
      <c r="O78" s="8"/>
      <c r="U78" s="23"/>
      <c r="V78" s="21"/>
    </row>
    <row r="79" spans="1:22" x14ac:dyDescent="0.25">
      <c r="A79" s="6" t="s">
        <v>64</v>
      </c>
      <c r="B79" s="37">
        <v>45809</v>
      </c>
      <c r="C79" s="6">
        <v>3.2255451033189209</v>
      </c>
      <c r="D79" s="6">
        <v>0.01</v>
      </c>
      <c r="E79" s="54">
        <v>0.34549999999999997</v>
      </c>
      <c r="F79" s="8">
        <f t="shared" si="6"/>
        <v>144.50354827459901</v>
      </c>
      <c r="G79" s="6">
        <f t="shared" si="5"/>
        <v>101</v>
      </c>
      <c r="I79" s="23">
        <f>E79*C79</f>
        <v>1.114425833196687</v>
      </c>
      <c r="N79" s="60"/>
      <c r="O79" s="8"/>
      <c r="U79" s="23"/>
      <c r="V79" s="21"/>
    </row>
    <row r="80" spans="1:22" x14ac:dyDescent="0.25">
      <c r="A80" s="6" t="s">
        <v>64</v>
      </c>
      <c r="B80" s="37">
        <v>45839</v>
      </c>
      <c r="C80" s="6">
        <v>3.2807642600000002</v>
      </c>
      <c r="D80" s="6">
        <v>1.7100000000000001E-2</v>
      </c>
      <c r="E80" s="54">
        <v>0.29289999999999999</v>
      </c>
      <c r="F80" s="8">
        <f t="shared" si="6"/>
        <v>146.97455895009463</v>
      </c>
      <c r="G80" s="6">
        <f t="shared" si="5"/>
        <v>101.71</v>
      </c>
      <c r="I80" s="23">
        <f>E80*C80</f>
        <v>0.96093585175400009</v>
      </c>
      <c r="N80" s="60"/>
      <c r="O80" s="8"/>
      <c r="U80" s="23"/>
      <c r="V80" s="21"/>
    </row>
    <row r="81" spans="1:22" x14ac:dyDescent="0.25">
      <c r="A81" s="6" t="s">
        <v>64</v>
      </c>
      <c r="B81" s="37">
        <v>45870</v>
      </c>
      <c r="C81" s="6">
        <v>3.0459999999999998</v>
      </c>
      <c r="D81" s="6">
        <v>-7.1499999999999994E-2</v>
      </c>
      <c r="E81" s="6">
        <v>0.26419999999999999</v>
      </c>
      <c r="F81" s="8">
        <f>F80*(1+D81)</f>
        <v>136.46587798516288</v>
      </c>
      <c r="G81" s="6">
        <f t="shared" si="5"/>
        <v>92.85</v>
      </c>
      <c r="I81" s="23">
        <f>E81*C81</f>
        <v>0.80475319999999995</v>
      </c>
      <c r="N81" s="60"/>
      <c r="O81" s="8"/>
      <c r="U81" s="23"/>
      <c r="V81" s="21"/>
    </row>
    <row r="82" spans="1:22" x14ac:dyDescent="0.25">
      <c r="A82" s="6" t="s">
        <v>64</v>
      </c>
      <c r="B82" s="37">
        <v>45901</v>
      </c>
      <c r="C82" s="6">
        <v>2.8291077580000001</v>
      </c>
      <c r="D82" s="6">
        <v>-7.1300000000000002E-2</v>
      </c>
      <c r="E82" s="6">
        <v>0.25779999999999997</v>
      </c>
      <c r="F82" s="8">
        <f t="shared" ref="F82" si="7">F81*(1+D82)</f>
        <v>126.73586088482075</v>
      </c>
      <c r="G82" s="6">
        <f t="shared" si="5"/>
        <v>92.87</v>
      </c>
      <c r="I82" s="23">
        <f>E82*C82</f>
        <v>0.72934398001239997</v>
      </c>
      <c r="N82" s="60"/>
      <c r="O82" s="8"/>
      <c r="U82" s="23"/>
      <c r="V82" s="21"/>
    </row>
    <row r="83" spans="1:22" x14ac:dyDescent="0.25">
      <c r="A83" s="6" t="s">
        <v>64</v>
      </c>
      <c r="B83" s="37">
        <v>45931</v>
      </c>
      <c r="C83" s="6">
        <v>2.6452</v>
      </c>
      <c r="D83" s="6">
        <v>-6.5000000000000002E-2</v>
      </c>
      <c r="E83" s="6">
        <v>0.27300000000000002</v>
      </c>
      <c r="F83" s="8">
        <f>C83/$H$2*100</f>
        <v>118.49927203494232</v>
      </c>
      <c r="G83" s="8">
        <f t="shared" si="5"/>
        <v>93.5</v>
      </c>
      <c r="I83" s="23">
        <f t="shared" ref="I83:I87" si="8">C83*E83</f>
        <v>0.7221396000000001</v>
      </c>
      <c r="N83" s="60"/>
      <c r="O83" s="8"/>
      <c r="U83" s="23"/>
      <c r="V83" s="21"/>
    </row>
    <row r="84" spans="1:22" x14ac:dyDescent="0.25">
      <c r="A84" s="6" t="s">
        <v>64</v>
      </c>
      <c r="B84" s="37">
        <v>45962</v>
      </c>
      <c r="C84" s="6">
        <v>2.3220999999999998</v>
      </c>
      <c r="D84" s="6">
        <v>-0.1221</v>
      </c>
      <c r="E84" s="6">
        <v>0.32250000000000001</v>
      </c>
      <c r="F84" s="8">
        <f>C84/$H$2*100</f>
        <v>104.0250867958338</v>
      </c>
      <c r="G84" s="8">
        <f t="shared" si="5"/>
        <v>87.789999999999992</v>
      </c>
      <c r="I84" s="23">
        <f t="shared" si="8"/>
        <v>0.74887724999999994</v>
      </c>
      <c r="N84" s="60"/>
      <c r="U84" s="23"/>
      <c r="V84" s="21"/>
    </row>
    <row r="85" spans="1:22" x14ac:dyDescent="0.25">
      <c r="A85" s="6" t="s">
        <v>64</v>
      </c>
      <c r="B85" s="37">
        <v>45992</v>
      </c>
      <c r="C85" s="6">
        <v>2.016</v>
      </c>
      <c r="D85" s="6">
        <v>-0.13150000000000001</v>
      </c>
      <c r="E85" s="6">
        <v>0.41589999999999999</v>
      </c>
      <c r="F85" s="8">
        <f>C85/$H$2*100</f>
        <v>90.312465001679925</v>
      </c>
      <c r="G85" s="8">
        <f t="shared" si="5"/>
        <v>86.85</v>
      </c>
      <c r="I85" s="23">
        <f t="shared" si="8"/>
        <v>0.83845440000000004</v>
      </c>
      <c r="N85" s="60"/>
      <c r="U85" s="23"/>
      <c r="V85" s="21"/>
    </row>
    <row r="86" spans="1:22" x14ac:dyDescent="0.25">
      <c r="A86" s="6" t="s">
        <v>64</v>
      </c>
      <c r="B86" s="37">
        <v>46023</v>
      </c>
      <c r="C86" s="6">
        <v>2.1059000000000001</v>
      </c>
      <c r="D86" s="6">
        <v>4.4200000000000003E-2</v>
      </c>
      <c r="E86" s="6">
        <v>0.439</v>
      </c>
      <c r="F86" s="8">
        <f>C86/$H$2*100</f>
        <v>94.33979168999889</v>
      </c>
      <c r="G86" s="8">
        <f t="shared" si="5"/>
        <v>104.42</v>
      </c>
      <c r="I86" s="23">
        <f t="shared" si="8"/>
        <v>0.92449010000000009</v>
      </c>
    </row>
    <row r="87" spans="1:22" x14ac:dyDescent="0.25">
      <c r="A87" s="6" t="s">
        <v>64</v>
      </c>
      <c r="B87" s="37">
        <v>46054</v>
      </c>
      <c r="F87" s="8">
        <f>C87/$H$2*100</f>
        <v>0</v>
      </c>
      <c r="G87" s="8">
        <f t="shared" si="5"/>
        <v>100</v>
      </c>
      <c r="I87" s="23">
        <f t="shared" si="8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zoomScale="70" zoomScaleNormal="70" workbookViewId="0">
      <pane ySplit="1" topLeftCell="A59" activePane="bottomLeft" state="frozen"/>
      <selection pane="bottomLeft" activeCell="L1" sqref="L1:M1048576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17.140625" style="12" customWidth="1"/>
    <col min="7" max="7" width="32.7109375" style="12" bestFit="1" customWidth="1"/>
    <col min="8" max="8" width="35.7109375" style="12" bestFit="1" customWidth="1"/>
    <col min="9" max="10" width="9.140625" style="12"/>
    <col min="11" max="11" width="12.7109375" style="23" bestFit="1" customWidth="1"/>
    <col min="12" max="12" width="9.140625" style="23"/>
    <col min="13" max="13" width="9.140625" style="23" customWidth="1"/>
    <col min="14" max="14" width="9.140625" style="23"/>
    <col min="15" max="22" width="9.140625" style="12"/>
    <col min="23" max="24" width="9.140625" style="23"/>
    <col min="25" max="25" width="9.140625" style="12"/>
    <col min="26" max="26" width="9.140625" style="23"/>
    <col min="27" max="32" width="9.140625" style="12"/>
    <col min="33" max="33" width="9.140625" style="12" customWidth="1"/>
    <col min="34" max="16384" width="9.140625" style="12"/>
  </cols>
  <sheetData>
    <row r="1" spans="1:26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" t="s">
        <v>75</v>
      </c>
      <c r="G1" s="10" t="s">
        <v>3</v>
      </c>
      <c r="H1" s="10" t="s">
        <v>2</v>
      </c>
      <c r="I1" s="10" t="s">
        <v>74</v>
      </c>
      <c r="K1" s="1"/>
      <c r="L1" s="1"/>
      <c r="N1" s="1"/>
      <c r="W1" s="1"/>
      <c r="X1" s="1"/>
      <c r="Z1" s="1"/>
    </row>
    <row r="2" spans="1:26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G2" s="12">
        <f>C2/$I$2*100</f>
        <v>53.699727027031209</v>
      </c>
      <c r="H2" s="12">
        <f>D2*100+100</f>
        <v>93.645819503601672</v>
      </c>
      <c r="I2" s="12">
        <v>3.3749063330000002</v>
      </c>
      <c r="P2" s="23"/>
      <c r="Q2" s="23"/>
    </row>
    <row r="3" spans="1:26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G3" s="12">
        <f>G2*(1+D3)</f>
        <v>54.243706286843668</v>
      </c>
      <c r="H3" s="12">
        <f t="shared" ref="H3:H66" si="0">D3*100+100</f>
        <v>101.01300190881534</v>
      </c>
      <c r="K3" s="3"/>
      <c r="P3" s="23"/>
      <c r="Q3" s="23"/>
    </row>
    <row r="4" spans="1:26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G4" s="12">
        <f t="shared" ref="G4:G67" si="1">G3*(1+D4)</f>
        <v>54.548249426719536</v>
      </c>
      <c r="H4" s="12">
        <f t="shared" si="0"/>
        <v>100.56143497692696</v>
      </c>
      <c r="P4" s="23"/>
      <c r="Q4" s="23"/>
    </row>
    <row r="5" spans="1:26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G5" s="12">
        <f t="shared" si="1"/>
        <v>60.670395230635442</v>
      </c>
      <c r="H5" s="12">
        <f t="shared" si="0"/>
        <v>111.22335889466157</v>
      </c>
      <c r="P5" s="23"/>
      <c r="Q5" s="23"/>
    </row>
    <row r="6" spans="1:26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G6" s="12">
        <f t="shared" si="1"/>
        <v>51.606650303216938</v>
      </c>
      <c r="H6" s="12">
        <f t="shared" si="0"/>
        <v>85.06067927699641</v>
      </c>
      <c r="P6" s="23"/>
      <c r="Q6" s="23"/>
    </row>
    <row r="7" spans="1:26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G7" s="12">
        <f t="shared" si="1"/>
        <v>50.896190674244544</v>
      </c>
      <c r="H7" s="12">
        <f t="shared" si="0"/>
        <v>98.623317683286828</v>
      </c>
      <c r="P7" s="23"/>
      <c r="Q7" s="23"/>
    </row>
    <row r="8" spans="1:26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G8" s="12">
        <f t="shared" si="1"/>
        <v>47.998128456651081</v>
      </c>
      <c r="H8" s="12">
        <f t="shared" si="0"/>
        <v>94.3059349251849</v>
      </c>
      <c r="P8" s="23"/>
      <c r="Q8" s="23"/>
    </row>
    <row r="9" spans="1:26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G9" s="12">
        <f t="shared" si="1"/>
        <v>51.610510084662948</v>
      </c>
      <c r="H9" s="12">
        <f t="shared" si="0"/>
        <v>107.5260885042098</v>
      </c>
      <c r="P9" s="23"/>
      <c r="Q9" s="23"/>
    </row>
    <row r="10" spans="1:26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G10" s="12">
        <f t="shared" si="1"/>
        <v>53.219110651422831</v>
      </c>
      <c r="H10" s="12">
        <f t="shared" si="0"/>
        <v>103.11680811548094</v>
      </c>
      <c r="P10" s="23"/>
      <c r="Q10" s="23"/>
    </row>
    <row r="11" spans="1:26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G11" s="12">
        <f t="shared" si="1"/>
        <v>52.484261115988019</v>
      </c>
      <c r="H11" s="12">
        <f t="shared" si="0"/>
        <v>98.619199895601483</v>
      </c>
      <c r="P11" s="23"/>
      <c r="Q11" s="23"/>
    </row>
    <row r="12" spans="1:26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G12" s="12">
        <f t="shared" si="1"/>
        <v>50.586998244224901</v>
      </c>
      <c r="H12" s="12">
        <f t="shared" si="0"/>
        <v>96.385082248618787</v>
      </c>
      <c r="P12" s="23"/>
      <c r="Q12" s="23"/>
    </row>
    <row r="13" spans="1:26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G13" s="12">
        <f t="shared" si="1"/>
        <v>56.494441111054847</v>
      </c>
      <c r="H13" s="12">
        <f t="shared" si="0"/>
        <v>111.67778890202158</v>
      </c>
      <c r="P13" s="23"/>
      <c r="Q13" s="23"/>
    </row>
    <row r="14" spans="1:26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G14" s="12">
        <f t="shared" si="1"/>
        <v>50.06879137726694</v>
      </c>
      <c r="H14" s="12">
        <f t="shared" si="0"/>
        <v>88.626049559183031</v>
      </c>
      <c r="P14" s="23"/>
      <c r="Q14" s="23"/>
    </row>
    <row r="15" spans="1:26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G15" s="12">
        <f t="shared" si="1"/>
        <v>48.275142061570143</v>
      </c>
      <c r="H15" s="12">
        <f t="shared" si="0"/>
        <v>96.417630091803701</v>
      </c>
      <c r="P15" s="23"/>
      <c r="Q15" s="23"/>
    </row>
    <row r="16" spans="1:26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G16" s="12">
        <f t="shared" si="1"/>
        <v>52.260772108030224</v>
      </c>
      <c r="H16" s="12">
        <f t="shared" si="0"/>
        <v>108.25607108804942</v>
      </c>
      <c r="P16" s="23"/>
      <c r="Q16" s="23"/>
    </row>
    <row r="17" spans="1:25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G17" s="12">
        <f t="shared" si="1"/>
        <v>49.317358946824832</v>
      </c>
      <c r="H17" s="12">
        <f t="shared" si="0"/>
        <v>94.367834529652669</v>
      </c>
      <c r="P17" s="23"/>
      <c r="Q17" s="23"/>
    </row>
    <row r="18" spans="1:25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G18" s="12">
        <f t="shared" si="1"/>
        <v>53.562554062943349</v>
      </c>
      <c r="H18" s="12">
        <f t="shared" si="0"/>
        <v>108.60791252162507</v>
      </c>
      <c r="P18" s="23"/>
      <c r="Q18" s="23"/>
    </row>
    <row r="19" spans="1:25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G19" s="12">
        <f t="shared" si="1"/>
        <v>56.148107588146964</v>
      </c>
      <c r="H19" s="12">
        <f t="shared" si="0"/>
        <v>104.82716623663097</v>
      </c>
      <c r="P19" s="23"/>
      <c r="Q19" s="23"/>
    </row>
    <row r="20" spans="1:25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G20" s="12">
        <f t="shared" si="1"/>
        <v>58.739790858698903</v>
      </c>
      <c r="H20" s="12">
        <f t="shared" si="0"/>
        <v>104.61579807740316</v>
      </c>
      <c r="P20" s="23"/>
      <c r="Q20" s="23"/>
    </row>
    <row r="21" spans="1:25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G21" s="12">
        <f t="shared" si="1"/>
        <v>60.266586117435963</v>
      </c>
      <c r="H21" s="12">
        <f t="shared" si="0"/>
        <v>102.59925211924883</v>
      </c>
      <c r="P21" s="23"/>
      <c r="Q21" s="23"/>
    </row>
    <row r="22" spans="1:25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G22" s="12">
        <f t="shared" si="1"/>
        <v>64.692749458127494</v>
      </c>
      <c r="H22" s="12">
        <f t="shared" si="0"/>
        <v>107.34430739459286</v>
      </c>
      <c r="P22" s="23"/>
      <c r="Q22" s="23"/>
    </row>
    <row r="23" spans="1:25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G23" s="12">
        <f t="shared" si="1"/>
        <v>56.826332953340568</v>
      </c>
      <c r="H23" s="12">
        <f t="shared" si="0"/>
        <v>87.840342896728359</v>
      </c>
      <c r="P23" s="23"/>
      <c r="Q23" s="23"/>
    </row>
    <row r="24" spans="1:25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G24" s="12">
        <f t="shared" si="1"/>
        <v>65.245448627155383</v>
      </c>
      <c r="H24" s="12">
        <f t="shared" si="0"/>
        <v>114.81551815199416</v>
      </c>
      <c r="P24" s="23"/>
      <c r="Q24" s="23"/>
    </row>
    <row r="25" spans="1:25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G25" s="12">
        <f t="shared" si="1"/>
        <v>65.888892575054598</v>
      </c>
      <c r="H25" s="12">
        <f t="shared" si="0"/>
        <v>100.98618978248761</v>
      </c>
      <c r="P25" s="23"/>
      <c r="Q25" s="23"/>
    </row>
    <row r="26" spans="1:25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46">
        <v>0.11</v>
      </c>
      <c r="F26" s="12">
        <f>C26*E26</f>
        <v>0.22641217687074822</v>
      </c>
      <c r="G26" s="14">
        <f t="shared" si="1"/>
        <v>60.98813756342556</v>
      </c>
      <c r="H26" s="14">
        <f t="shared" si="0"/>
        <v>92.562092304030543</v>
      </c>
      <c r="N26" s="21"/>
      <c r="P26" s="23"/>
      <c r="Q26" s="23"/>
      <c r="Y26" s="14"/>
    </row>
    <row r="27" spans="1:25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46">
        <v>0.12</v>
      </c>
      <c r="F27" s="12">
        <f t="shared" ref="F27:F82" si="2">C27*E27</f>
        <v>0.24726328311251541</v>
      </c>
      <c r="G27" s="14">
        <f t="shared" si="1"/>
        <v>61.054356949792137</v>
      </c>
      <c r="H27" s="14">
        <f t="shared" si="0"/>
        <v>100.10857748574091</v>
      </c>
      <c r="N27" s="21"/>
      <c r="P27" s="23"/>
      <c r="Q27" s="23"/>
      <c r="Y27" s="14"/>
    </row>
    <row r="28" spans="1:25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46">
        <v>0.1</v>
      </c>
      <c r="F28" s="12">
        <f t="shared" si="2"/>
        <v>0.20496624336126834</v>
      </c>
      <c r="G28" s="14">
        <f t="shared" si="1"/>
        <v>60.732424291927195</v>
      </c>
      <c r="H28" s="14">
        <f t="shared" si="0"/>
        <v>99.472711410047793</v>
      </c>
      <c r="N28" s="21"/>
      <c r="P28" s="23"/>
      <c r="Q28" s="23"/>
      <c r="Y28" s="14"/>
    </row>
    <row r="29" spans="1:25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46">
        <v>0.08</v>
      </c>
      <c r="F29" s="12">
        <f t="shared" si="2"/>
        <v>0.16345632007978217</v>
      </c>
      <c r="G29" s="14">
        <f t="shared" si="1"/>
        <v>60.541058014521077</v>
      </c>
      <c r="H29" s="14">
        <f t="shared" si="0"/>
        <v>99.684902620573382</v>
      </c>
      <c r="N29" s="21"/>
      <c r="P29" s="23"/>
      <c r="Q29" s="23"/>
      <c r="Y29" s="14"/>
    </row>
    <row r="30" spans="1:25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46">
        <v>0.05</v>
      </c>
      <c r="F30" s="12">
        <f t="shared" si="2"/>
        <v>0.10164160078992611</v>
      </c>
      <c r="G30" s="14">
        <f t="shared" si="1"/>
        <v>60.233731405265651</v>
      </c>
      <c r="H30" s="14">
        <f t="shared" si="0"/>
        <v>99.492366636239311</v>
      </c>
      <c r="N30" s="21"/>
      <c r="P30" s="23"/>
      <c r="Q30" s="23"/>
      <c r="Y30" s="14"/>
    </row>
    <row r="31" spans="1:25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46">
        <v>0.05</v>
      </c>
      <c r="F31" s="12">
        <f t="shared" si="2"/>
        <v>0.11296570498935682</v>
      </c>
      <c r="G31" s="14">
        <f t="shared" si="1"/>
        <v>66.944497916740701</v>
      </c>
      <c r="H31" s="14">
        <f t="shared" si="0"/>
        <v>111.14121000793318</v>
      </c>
      <c r="N31" s="21"/>
      <c r="P31" s="23"/>
      <c r="Q31" s="23"/>
      <c r="Y31" s="14"/>
    </row>
    <row r="32" spans="1:25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46">
        <v>0.06</v>
      </c>
      <c r="F32" s="12">
        <f t="shared" si="2"/>
        <v>0.13867899013524645</v>
      </c>
      <c r="G32" s="14">
        <f t="shared" si="1"/>
        <v>68.485352605313523</v>
      </c>
      <c r="H32" s="14">
        <f t="shared" si="0"/>
        <v>102.30168981249092</v>
      </c>
      <c r="N32" s="21"/>
      <c r="P32" s="23"/>
      <c r="Q32" s="23"/>
      <c r="Y32" s="14"/>
    </row>
    <row r="33" spans="1:25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46">
        <v>7.0000000000000007E-2</v>
      </c>
      <c r="F33" s="12">
        <f t="shared" si="2"/>
        <v>0.17517096092812373</v>
      </c>
      <c r="G33" s="14">
        <f t="shared" si="1"/>
        <v>74.148496345044919</v>
      </c>
      <c r="H33" s="14">
        <f t="shared" si="0"/>
        <v>108.2691313168358</v>
      </c>
      <c r="N33" s="21"/>
      <c r="P33" s="23"/>
      <c r="Q33" s="23"/>
      <c r="Y33" s="14"/>
    </row>
    <row r="34" spans="1:25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46">
        <v>0.06</v>
      </c>
      <c r="F34" s="12">
        <f t="shared" si="2"/>
        <v>0.1378941881396025</v>
      </c>
      <c r="G34" s="14">
        <f t="shared" si="1"/>
        <v>68.097785308027795</v>
      </c>
      <c r="H34" s="14">
        <f t="shared" si="0"/>
        <v>91.839738719905313</v>
      </c>
      <c r="N34" s="21"/>
      <c r="P34" s="23"/>
      <c r="Q34" s="23"/>
      <c r="Y34" s="14"/>
    </row>
    <row r="35" spans="1:25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46">
        <v>0.06</v>
      </c>
      <c r="F35" s="12">
        <f t="shared" si="2"/>
        <v>0.1287259792049058</v>
      </c>
      <c r="G35" s="14">
        <f t="shared" si="1"/>
        <v>63.57014906666533</v>
      </c>
      <c r="H35" s="14">
        <f t="shared" si="0"/>
        <v>93.351272407931418</v>
      </c>
      <c r="N35" s="21"/>
      <c r="P35" s="23"/>
      <c r="Q35" s="23"/>
      <c r="Y35" s="14"/>
    </row>
    <row r="36" spans="1:25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46">
        <v>0.05</v>
      </c>
      <c r="F36" s="12">
        <f t="shared" si="2"/>
        <v>0.10526380861613516</v>
      </c>
      <c r="G36" s="14">
        <f t="shared" si="1"/>
        <v>62.380284505593778</v>
      </c>
      <c r="H36" s="14">
        <f t="shared" si="0"/>
        <v>98.128265265158092</v>
      </c>
      <c r="N36" s="21"/>
      <c r="P36" s="23"/>
      <c r="Q36" s="23"/>
      <c r="Y36" s="14"/>
    </row>
    <row r="37" spans="1:25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46">
        <v>0.05</v>
      </c>
      <c r="F37" s="12">
        <f t="shared" si="2"/>
        <v>0.10209188022214295</v>
      </c>
      <c r="G37" s="14">
        <f t="shared" si="1"/>
        <v>60.500571067044724</v>
      </c>
      <c r="H37" s="12">
        <f t="shared" si="0"/>
        <v>96.986686653568412</v>
      </c>
      <c r="N37" s="21"/>
      <c r="P37" s="23"/>
      <c r="Q37" s="23"/>
      <c r="Y37" s="14"/>
    </row>
    <row r="38" spans="1:25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46">
        <v>0.05</v>
      </c>
      <c r="F38" s="12">
        <f t="shared" si="2"/>
        <v>0.10069418190445856</v>
      </c>
      <c r="G38" s="14">
        <f t="shared" si="1"/>
        <v>59.672282409657335</v>
      </c>
      <c r="H38" s="12">
        <f t="shared" si="0"/>
        <v>98.630940761749983</v>
      </c>
      <c r="N38" s="21"/>
      <c r="P38" s="23"/>
      <c r="Q38" s="23"/>
      <c r="Y38" s="14"/>
    </row>
    <row r="39" spans="1:25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46">
        <v>4.8593248474317001E-2</v>
      </c>
      <c r="F39" s="12">
        <f t="shared" si="2"/>
        <v>0.11003141342466718</v>
      </c>
      <c r="G39" s="14">
        <f t="shared" si="1"/>
        <v>67.093281740352623</v>
      </c>
      <c r="H39" s="12">
        <f t="shared" si="0"/>
        <v>112.43625856264261</v>
      </c>
      <c r="N39" s="21"/>
      <c r="P39" s="23"/>
      <c r="Q39" s="23"/>
      <c r="Y39" s="14"/>
    </row>
    <row r="40" spans="1:25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46">
        <v>4.4025070227399002E-2</v>
      </c>
      <c r="F40" s="12">
        <f t="shared" si="2"/>
        <v>0.10524797153853517</v>
      </c>
      <c r="G40" s="14">
        <f t="shared" si="1"/>
        <v>70.78854247761555</v>
      </c>
      <c r="H40" s="12">
        <f t="shared" si="0"/>
        <v>105.50764643107395</v>
      </c>
      <c r="N40" s="21"/>
      <c r="P40" s="23"/>
      <c r="Q40" s="23"/>
      <c r="Y40" s="14"/>
    </row>
    <row r="41" spans="1:25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46">
        <v>0.05</v>
      </c>
      <c r="F41" s="12">
        <f t="shared" si="2"/>
        <v>0.1261384289423797</v>
      </c>
      <c r="G41" s="14">
        <f t="shared" si="1"/>
        <v>74.701050056190681</v>
      </c>
      <c r="H41" s="12">
        <f t="shared" si="0"/>
        <v>105.52703508454397</v>
      </c>
      <c r="N41" s="21"/>
      <c r="P41" s="23"/>
      <c r="Q41" s="23"/>
      <c r="Y41" s="14"/>
    </row>
    <row r="42" spans="1:25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46">
        <v>0.2162</v>
      </c>
      <c r="F42" s="12">
        <f t="shared" si="2"/>
        <v>0.56785018366237205</v>
      </c>
      <c r="G42" s="14">
        <f t="shared" si="1"/>
        <v>77.772735453881765</v>
      </c>
      <c r="H42" s="12">
        <f t="shared" si="0"/>
        <v>104.11197084295407</v>
      </c>
      <c r="N42" s="21"/>
      <c r="P42" s="23"/>
      <c r="Q42" s="23"/>
      <c r="Y42" s="14"/>
    </row>
    <row r="43" spans="1:25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46">
        <v>5.67E-2</v>
      </c>
      <c r="F43" s="12">
        <f t="shared" si="2"/>
        <v>0.16195626237569888</v>
      </c>
      <c r="G43" s="14">
        <f t="shared" si="1"/>
        <v>84.579279282204283</v>
      </c>
      <c r="H43" s="12">
        <f t="shared" si="0"/>
        <v>108.75183801701138</v>
      </c>
      <c r="N43" s="21"/>
      <c r="P43" s="23"/>
      <c r="Q43" s="23"/>
      <c r="Y43" s="14"/>
    </row>
    <row r="44" spans="1:25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46">
        <v>5.9729532896741301E-2</v>
      </c>
      <c r="F44" s="12">
        <f t="shared" si="2"/>
        <v>0.1791529581943381</v>
      </c>
      <c r="G44" s="14">
        <f t="shared" si="1"/>
        <v>88.81455797262322</v>
      </c>
      <c r="H44" s="12">
        <f t="shared" si="0"/>
        <v>105.00746604412134</v>
      </c>
      <c r="N44" s="21"/>
      <c r="P44" s="23"/>
      <c r="Q44" s="23"/>
      <c r="Y44" s="14"/>
    </row>
    <row r="45" spans="1:25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46">
        <v>7.0000000000000007E-2</v>
      </c>
      <c r="F45" s="12">
        <f t="shared" si="2"/>
        <v>0.22261782862111165</v>
      </c>
      <c r="G45" s="14">
        <f t="shared" si="1"/>
        <v>94.169701939257422</v>
      </c>
      <c r="H45" s="12">
        <f t="shared" si="0"/>
        <v>106.02957903397426</v>
      </c>
      <c r="N45" s="21"/>
      <c r="P45" s="23"/>
      <c r="Q45" s="23"/>
      <c r="Y45" s="14"/>
    </row>
    <row r="46" spans="1:25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46">
        <v>7.7399999999999997E-2</v>
      </c>
      <c r="F46" s="12">
        <f t="shared" si="2"/>
        <v>0.23260064372151282</v>
      </c>
      <c r="G46" s="14">
        <f t="shared" si="1"/>
        <v>88.985500003428271</v>
      </c>
      <c r="H46" s="12">
        <f t="shared" si="0"/>
        <v>94.49483025955297</v>
      </c>
      <c r="N46" s="21"/>
      <c r="P46" s="23"/>
      <c r="Q46" s="23"/>
      <c r="Y46" s="14"/>
    </row>
    <row r="47" spans="1:25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46">
        <v>7.0000000000000007E-2</v>
      </c>
      <c r="F47" s="12">
        <f t="shared" si="2"/>
        <v>0.20225754899217629</v>
      </c>
      <c r="G47" s="14">
        <f t="shared" si="1"/>
        <v>85.55708777473788</v>
      </c>
      <c r="H47" s="12">
        <f t="shared" si="0"/>
        <v>96.147223729081361</v>
      </c>
      <c r="N47" s="21"/>
      <c r="P47" s="23"/>
      <c r="Q47" s="23"/>
      <c r="Y47" s="14"/>
    </row>
    <row r="48" spans="1:25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46">
        <v>0.05</v>
      </c>
      <c r="F48" s="12">
        <f t="shared" si="2"/>
        <v>0.13910897083576651</v>
      </c>
      <c r="G48" s="14">
        <f t="shared" si="1"/>
        <v>82.382397504052221</v>
      </c>
      <c r="H48" s="12">
        <f t="shared" si="0"/>
        <v>96.289389513766238</v>
      </c>
      <c r="N48" s="21"/>
      <c r="P48" s="23"/>
      <c r="Q48" s="23"/>
      <c r="Y48" s="14"/>
    </row>
    <row r="49" spans="1:25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46">
        <v>0.06</v>
      </c>
      <c r="F49" s="12">
        <f t="shared" si="2"/>
        <v>0.16962021404431085</v>
      </c>
      <c r="G49" s="14">
        <f t="shared" si="1"/>
        <v>83.709673875132694</v>
      </c>
      <c r="H49" s="12">
        <f t="shared" si="0"/>
        <v>101.61111646576586</v>
      </c>
      <c r="N49" s="21"/>
      <c r="P49" s="23"/>
      <c r="Q49" s="23"/>
      <c r="Y49" s="14"/>
    </row>
    <row r="50" spans="1:25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46">
        <v>0.03</v>
      </c>
      <c r="F50" s="12">
        <f t="shared" si="2"/>
        <v>8.6580801711229949E-2</v>
      </c>
      <c r="G50" s="14">
        <f t="shared" si="1"/>
        <v>85.457393341117282</v>
      </c>
      <c r="H50" s="12">
        <f t="shared" si="0"/>
        <v>102.08783451789768</v>
      </c>
      <c r="N50" s="21"/>
      <c r="P50" s="23"/>
      <c r="Q50" s="23"/>
      <c r="Y50" s="14"/>
    </row>
    <row r="51" spans="1:25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46">
        <v>0.04</v>
      </c>
      <c r="F51" s="12">
        <f t="shared" si="2"/>
        <v>0.12493521383493157</v>
      </c>
      <c r="G51" s="14">
        <f t="shared" si="1"/>
        <v>92.485610260844354</v>
      </c>
      <c r="H51" s="12">
        <f t="shared" si="0"/>
        <v>108.22423507779226</v>
      </c>
      <c r="N51" s="21"/>
      <c r="P51" s="23"/>
      <c r="Q51" s="23"/>
      <c r="Y51" s="14"/>
    </row>
    <row r="52" spans="1:25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46">
        <v>0.04</v>
      </c>
      <c r="F52" s="12">
        <f t="shared" si="2"/>
        <v>0.13256903797670519</v>
      </c>
      <c r="G52" s="14">
        <f t="shared" si="1"/>
        <v>98.136690230249258</v>
      </c>
      <c r="H52" s="12">
        <f t="shared" si="0"/>
        <v>106.1102261783933</v>
      </c>
      <c r="N52" s="21"/>
      <c r="P52" s="23"/>
      <c r="Q52" s="23"/>
      <c r="Y52" s="14"/>
    </row>
    <row r="53" spans="1:25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46">
        <v>0.04</v>
      </c>
      <c r="F53" s="12">
        <f t="shared" si="2"/>
        <v>0.1355080143976391</v>
      </c>
      <c r="G53" s="14">
        <f t="shared" si="1"/>
        <v>100.31232205965028</v>
      </c>
      <c r="H53" s="12">
        <f t="shared" si="0"/>
        <v>102.21694029449795</v>
      </c>
      <c r="N53" s="21"/>
      <c r="P53" s="23"/>
      <c r="Q53" s="23"/>
      <c r="Y53" s="14"/>
    </row>
    <row r="54" spans="1:25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46">
        <v>5.1700000000000003E-2</v>
      </c>
      <c r="F54" s="12">
        <f t="shared" si="2"/>
        <v>0.18117708409327313</v>
      </c>
      <c r="G54" s="14">
        <f t="shared" si="1"/>
        <v>103.76765826574992</v>
      </c>
      <c r="H54" s="12">
        <f t="shared" si="0"/>
        <v>103.44457802905302</v>
      </c>
      <c r="N54" s="21"/>
      <c r="P54" s="23"/>
      <c r="Q54" s="23"/>
      <c r="Y54" s="14"/>
    </row>
    <row r="55" spans="1:25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46">
        <v>5.7850646073096201E-2</v>
      </c>
      <c r="F55" s="12">
        <f t="shared" si="2"/>
        <v>0.21243905675421687</v>
      </c>
      <c r="G55" s="14">
        <f t="shared" si="1"/>
        <v>108.73652366793885</v>
      </c>
      <c r="H55" s="12">
        <f t="shared" si="0"/>
        <v>104.78845286212746</v>
      </c>
      <c r="N55" s="21"/>
      <c r="P55" s="23"/>
      <c r="Q55" s="23"/>
      <c r="Y55" s="14"/>
    </row>
    <row r="56" spans="1:25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46">
        <v>0.06</v>
      </c>
      <c r="F56" s="12">
        <f t="shared" si="2"/>
        <v>0.21073951212</v>
      </c>
      <c r="G56" s="14">
        <f t="shared" si="1"/>
        <v>104.00648488838351</v>
      </c>
      <c r="H56" s="12">
        <f t="shared" si="0"/>
        <v>95.65</v>
      </c>
      <c r="N56" s="21"/>
      <c r="P56" s="23"/>
      <c r="Q56" s="23"/>
      <c r="Y56" s="14"/>
    </row>
    <row r="57" spans="1:25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46">
        <v>0.05</v>
      </c>
      <c r="F57" s="12">
        <f t="shared" si="2"/>
        <v>0.17348899760000003</v>
      </c>
      <c r="G57" s="14">
        <f t="shared" si="1"/>
        <v>102.74800642123407</v>
      </c>
      <c r="H57" s="12">
        <f t="shared" si="0"/>
        <v>98.79</v>
      </c>
      <c r="N57" s="21"/>
      <c r="P57" s="23"/>
      <c r="Y57" s="14"/>
    </row>
    <row r="58" spans="1:25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46">
        <v>0.06</v>
      </c>
      <c r="F58" s="12">
        <f t="shared" si="2"/>
        <v>0.20249437998</v>
      </c>
      <c r="G58" s="14">
        <f t="shared" si="1"/>
        <v>99.942985845934373</v>
      </c>
      <c r="H58" s="12">
        <f t="shared" si="0"/>
        <v>97.27</v>
      </c>
      <c r="N58" s="21"/>
      <c r="P58" s="23"/>
      <c r="Y58" s="14"/>
    </row>
    <row r="59" spans="1:25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46">
        <v>7.0000000000000007E-2</v>
      </c>
      <c r="F59" s="12">
        <f t="shared" si="2"/>
        <v>0.25147946340999999</v>
      </c>
      <c r="G59" s="14">
        <f t="shared" si="1"/>
        <v>106.38859686424537</v>
      </c>
      <c r="H59" s="12">
        <f t="shared" si="0"/>
        <v>106.44928802532189</v>
      </c>
      <c r="N59" s="21"/>
      <c r="P59" s="23"/>
      <c r="Y59" s="14"/>
    </row>
    <row r="60" spans="1:25" x14ac:dyDescent="0.3">
      <c r="A60" s="12" t="s">
        <v>65</v>
      </c>
      <c r="B60" s="15">
        <v>45231</v>
      </c>
      <c r="C60" s="14">
        <v>3.5417342029999999</v>
      </c>
      <c r="D60" s="14">
        <f t="shared" ref="D60:D65" si="3">(C60/C59-1)</f>
        <v>-1.4148547765107544E-2</v>
      </c>
      <c r="E60" s="46">
        <v>0.06</v>
      </c>
      <c r="F60" s="12">
        <f t="shared" si="2"/>
        <v>0.21250405217999999</v>
      </c>
      <c r="G60" s="14">
        <f t="shared" si="1"/>
        <v>104.88335271984883</v>
      </c>
      <c r="H60" s="12">
        <f t="shared" si="0"/>
        <v>98.585145223489249</v>
      </c>
      <c r="N60" s="21"/>
      <c r="P60" s="23"/>
      <c r="Y60" s="14"/>
    </row>
    <row r="61" spans="1:25" x14ac:dyDescent="0.3">
      <c r="A61" s="12" t="s">
        <v>65</v>
      </c>
      <c r="B61" s="15">
        <v>45261</v>
      </c>
      <c r="C61" s="14">
        <v>3.3438578930178915</v>
      </c>
      <c r="D61" s="14">
        <f t="shared" si="3"/>
        <v>-5.5869892725009862E-2</v>
      </c>
      <c r="E61" s="46">
        <v>0.05</v>
      </c>
      <c r="F61" s="12">
        <f t="shared" si="2"/>
        <v>0.1671928946508946</v>
      </c>
      <c r="G61" s="14">
        <f t="shared" si="1"/>
        <v>99.023531054751501</v>
      </c>
      <c r="H61" s="12">
        <f t="shared" si="0"/>
        <v>94.413010727499014</v>
      </c>
      <c r="N61" s="21"/>
      <c r="P61" s="23"/>
      <c r="Y61" s="14"/>
    </row>
    <row r="62" spans="1:25" x14ac:dyDescent="0.3">
      <c r="A62" s="12" t="s">
        <v>65</v>
      </c>
      <c r="B62" s="15">
        <v>45292</v>
      </c>
      <c r="C62" s="14">
        <v>3.0952219518422601</v>
      </c>
      <c r="D62" s="14">
        <f t="shared" si="3"/>
        <v>-7.4356013063471726E-2</v>
      </c>
      <c r="E62" s="46">
        <v>0.04</v>
      </c>
      <c r="F62" s="12">
        <f t="shared" si="2"/>
        <v>0.12380887807369041</v>
      </c>
      <c r="G62" s="14">
        <f t="shared" si="1"/>
        <v>91.660536086053298</v>
      </c>
      <c r="H62" s="12">
        <f t="shared" si="0"/>
        <v>92.564398693652834</v>
      </c>
      <c r="N62" s="21"/>
      <c r="P62" s="23"/>
      <c r="Y62" s="14"/>
    </row>
    <row r="63" spans="1:25" x14ac:dyDescent="0.3">
      <c r="A63" s="12" t="s">
        <v>65</v>
      </c>
      <c r="B63" s="15">
        <v>45323</v>
      </c>
      <c r="C63" s="14">
        <v>3.1989828230000001</v>
      </c>
      <c r="D63" s="14">
        <f t="shared" si="3"/>
        <v>3.352291783016792E-2</v>
      </c>
      <c r="E63" s="46">
        <v>0.05</v>
      </c>
      <c r="F63" s="12">
        <f t="shared" si="2"/>
        <v>0.15994914115000003</v>
      </c>
      <c r="G63" s="14">
        <f t="shared" si="1"/>
        <v>94.733264705535206</v>
      </c>
      <c r="H63" s="12">
        <f t="shared" si="0"/>
        <v>103.3522917830168</v>
      </c>
      <c r="N63" s="21"/>
      <c r="P63" s="23"/>
      <c r="Y63" s="14"/>
    </row>
    <row r="64" spans="1:25" x14ac:dyDescent="0.3">
      <c r="A64" s="12" t="s">
        <v>65</v>
      </c>
      <c r="B64" s="15">
        <v>45352</v>
      </c>
      <c r="C64" s="14">
        <v>3.2327847510000001</v>
      </c>
      <c r="D64" s="14">
        <f t="shared" si="3"/>
        <v>1.0566461237919489E-2</v>
      </c>
      <c r="E64" s="46">
        <v>0.04</v>
      </c>
      <c r="F64" s="12">
        <f t="shared" si="2"/>
        <v>0.12931139004</v>
      </c>
      <c r="G64" s="14">
        <f t="shared" si="1"/>
        <v>95.734260074987816</v>
      </c>
      <c r="H64" s="12">
        <f t="shared" si="0"/>
        <v>101.05664612379195</v>
      </c>
      <c r="N64" s="21"/>
      <c r="P64" s="23"/>
      <c r="Y64" s="14"/>
    </row>
    <row r="65" spans="1:25" x14ac:dyDescent="0.3">
      <c r="A65" s="12" t="s">
        <v>65</v>
      </c>
      <c r="B65" s="15">
        <v>45383</v>
      </c>
      <c r="C65" s="14">
        <v>3.4878185780000002</v>
      </c>
      <c r="D65" s="14">
        <f t="shared" si="3"/>
        <v>7.8889826154095344E-2</v>
      </c>
      <c r="E65" s="46">
        <v>0.05</v>
      </c>
      <c r="F65" s="12">
        <f t="shared" si="2"/>
        <v>0.17439092890000002</v>
      </c>
      <c r="G65" s="14">
        <f t="shared" si="1"/>
        <v>103.28671920929456</v>
      </c>
      <c r="H65" s="12">
        <f t="shared" si="0"/>
        <v>107.88898261540953</v>
      </c>
      <c r="N65" s="21"/>
      <c r="P65" s="23"/>
      <c r="Y65" s="14"/>
    </row>
    <row r="66" spans="1:25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46">
        <v>0.05</v>
      </c>
      <c r="F66" s="12">
        <f t="shared" si="2"/>
        <v>0.16954813824772341</v>
      </c>
      <c r="G66" s="14">
        <f t="shared" si="1"/>
        <v>100.41847393159486</v>
      </c>
      <c r="H66" s="12">
        <f t="shared" si="0"/>
        <v>97.223026058279913</v>
      </c>
      <c r="N66" s="21"/>
      <c r="P66" s="23"/>
      <c r="Y66" s="14"/>
    </row>
    <row r="67" spans="1:25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47">
        <v>6.1277906205359702E-2</v>
      </c>
      <c r="F67" s="12">
        <f t="shared" si="2"/>
        <v>0.20742418933200626</v>
      </c>
      <c r="G67" s="14">
        <f t="shared" si="1"/>
        <v>100.24115914475624</v>
      </c>
      <c r="H67" s="12">
        <f t="shared" ref="H67:H86" si="4">D67*100+100</f>
        <v>99.82342413711703</v>
      </c>
      <c r="N67" s="21"/>
      <c r="P67" s="23"/>
      <c r="Y67" s="14"/>
    </row>
    <row r="68" spans="1:25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46">
        <v>7.56907E-2</v>
      </c>
      <c r="F68" s="12">
        <f t="shared" si="2"/>
        <v>0.27225505049740206</v>
      </c>
      <c r="G68" s="14">
        <f t="shared" ref="G68:G86" si="5">G67*(1+D68)</f>
        <v>106.51824916889545</v>
      </c>
      <c r="H68" s="12">
        <f t="shared" si="4"/>
        <v>106.26198866582797</v>
      </c>
      <c r="N68" s="21"/>
      <c r="P68" s="23"/>
      <c r="Y68" s="14"/>
    </row>
    <row r="69" spans="1:25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46">
        <v>7.4643650000000006E-2</v>
      </c>
      <c r="F69" s="12">
        <f t="shared" si="2"/>
        <v>0.28056678241424959</v>
      </c>
      <c r="G69" s="14">
        <f t="shared" si="5"/>
        <v>111.30994801350678</v>
      </c>
      <c r="H69" s="12">
        <f t="shared" si="4"/>
        <v>104.49847691076259</v>
      </c>
      <c r="N69" s="21"/>
      <c r="P69" s="23"/>
      <c r="Y69" s="14"/>
    </row>
    <row r="70" spans="1:25" x14ac:dyDescent="0.3">
      <c r="A70" s="12" t="s">
        <v>65</v>
      </c>
      <c r="B70" s="15">
        <v>45536</v>
      </c>
      <c r="C70" s="14">
        <v>3.8225594857352903</v>
      </c>
      <c r="D70" s="14">
        <f t="shared" ref="D70" si="6">(C70/C69-1)</f>
        <v>1.6976385807935479E-2</v>
      </c>
      <c r="E70" s="46">
        <v>5.02315374703158E-2</v>
      </c>
      <c r="F70" s="12">
        <f t="shared" si="2"/>
        <v>0.19201304004022332</v>
      </c>
      <c r="G70" s="14">
        <f t="shared" si="5"/>
        <v>113.19958863524532</v>
      </c>
      <c r="H70" s="12">
        <f t="shared" si="4"/>
        <v>101.69763858079355</v>
      </c>
      <c r="N70" s="21"/>
      <c r="P70" s="23"/>
      <c r="Y70" s="14"/>
    </row>
    <row r="71" spans="1:25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47">
        <v>5.1533063415434101E-2</v>
      </c>
      <c r="F71" s="12">
        <f t="shared" si="2"/>
        <v>0.20456259760202605</v>
      </c>
      <c r="G71" s="14">
        <f t="shared" si="5"/>
        <v>117.55222827121412</v>
      </c>
      <c r="H71" s="12">
        <f t="shared" si="4"/>
        <v>103.84510199060351</v>
      </c>
      <c r="N71" s="21"/>
      <c r="P71" s="23"/>
      <c r="Y71" s="14"/>
    </row>
    <row r="72" spans="1:25" x14ac:dyDescent="0.3">
      <c r="A72" s="12" t="s">
        <v>65</v>
      </c>
      <c r="B72" s="15">
        <v>45597</v>
      </c>
      <c r="C72" s="14">
        <v>3.955535280383454</v>
      </c>
      <c r="D72" s="30">
        <f>(C72/C71-1)</f>
        <v>-3.5282459476916328E-3</v>
      </c>
      <c r="E72" s="47">
        <v>4.7337277029703702E-2</v>
      </c>
      <c r="F72" s="12">
        <f t="shared" si="2"/>
        <v>0.18724426936827826</v>
      </c>
      <c r="G72" s="14">
        <f t="shared" si="5"/>
        <v>117.13747509817409</v>
      </c>
      <c r="H72" s="12">
        <f t="shared" si="4"/>
        <v>99.64717540523084</v>
      </c>
      <c r="N72" s="21"/>
      <c r="P72" s="23"/>
      <c r="Y72" s="14"/>
    </row>
    <row r="73" spans="1:25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47">
        <v>3.7131905922322503E-2</v>
      </c>
      <c r="F73" s="12">
        <f t="shared" si="2"/>
        <v>0.14317145813232285</v>
      </c>
      <c r="G73" s="14">
        <f t="shared" si="5"/>
        <v>114.18256708911352</v>
      </c>
      <c r="H73" s="12">
        <f t="shared" si="4"/>
        <v>97.477401654266458</v>
      </c>
      <c r="N73" s="21"/>
      <c r="P73" s="23"/>
      <c r="Y73" s="14"/>
    </row>
    <row r="74" spans="1:25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47">
        <v>3.8776574537486598E-2</v>
      </c>
      <c r="F74" s="12">
        <f t="shared" si="2"/>
        <v>0.14499686149524429</v>
      </c>
      <c r="G74" s="14">
        <f t="shared" si="5"/>
        <v>110.73368598081332</v>
      </c>
      <c r="H74" s="12">
        <f t="shared" si="4"/>
        <v>96.979502916930798</v>
      </c>
      <c r="N74" s="21"/>
      <c r="P74" s="23"/>
      <c r="Y74" s="14"/>
    </row>
    <row r="75" spans="1:25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47">
        <v>4.0475999999999998E-2</v>
      </c>
      <c r="F75" s="12">
        <f t="shared" si="2"/>
        <v>0.15155059886973599</v>
      </c>
      <c r="G75" s="14">
        <f t="shared" si="5"/>
        <v>110.87934857293702</v>
      </c>
      <c r="H75" s="12">
        <f t="shared" si="4"/>
        <v>100.13154316216742</v>
      </c>
      <c r="N75" s="21"/>
      <c r="P75" s="23"/>
      <c r="Y75" s="14"/>
    </row>
    <row r="76" spans="1:25" x14ac:dyDescent="0.3">
      <c r="A76" s="12" t="s">
        <v>65</v>
      </c>
      <c r="B76" s="38">
        <v>45717</v>
      </c>
      <c r="C76" s="12">
        <v>3.85</v>
      </c>
      <c r="D76" s="12">
        <v>2.9000000000000001E-2</v>
      </c>
      <c r="E76" s="46">
        <v>4.0399999999999998E-2</v>
      </c>
      <c r="F76" s="12">
        <f t="shared" si="2"/>
        <v>0.15553999999999998</v>
      </c>
      <c r="G76" s="14">
        <f t="shared" si="5"/>
        <v>114.09484968155218</v>
      </c>
      <c r="H76" s="12">
        <f t="shared" si="4"/>
        <v>102.9</v>
      </c>
      <c r="N76" s="21"/>
      <c r="P76" s="23"/>
      <c r="Y76" s="14"/>
    </row>
    <row r="77" spans="1:25" x14ac:dyDescent="0.3">
      <c r="A77" s="12" t="s">
        <v>65</v>
      </c>
      <c r="B77" s="38">
        <v>45748</v>
      </c>
      <c r="C77" s="12">
        <v>3.86</v>
      </c>
      <c r="D77" s="12">
        <v>2.8000000000000001E-2</v>
      </c>
      <c r="E77" s="46">
        <v>5.0999999999999997E-2</v>
      </c>
      <c r="F77" s="12">
        <f t="shared" si="2"/>
        <v>0.19685999999999998</v>
      </c>
      <c r="G77" s="14">
        <f t="shared" si="5"/>
        <v>117.28950547263564</v>
      </c>
      <c r="H77" s="12">
        <f t="shared" si="4"/>
        <v>102.8</v>
      </c>
      <c r="N77" s="21"/>
      <c r="P77" s="23"/>
      <c r="Y77" s="14"/>
    </row>
    <row r="78" spans="1:25" x14ac:dyDescent="0.3">
      <c r="A78" s="12" t="s">
        <v>65</v>
      </c>
      <c r="B78" s="38">
        <v>45778</v>
      </c>
      <c r="C78" s="12">
        <v>3.75</v>
      </c>
      <c r="D78" s="12">
        <v>-2.86E-2</v>
      </c>
      <c r="E78" s="52">
        <v>4.9599999999999998E-2</v>
      </c>
      <c r="F78" s="12">
        <f t="shared" si="2"/>
        <v>0.186</v>
      </c>
      <c r="G78" s="14">
        <f t="shared" si="5"/>
        <v>113.93502561611827</v>
      </c>
      <c r="H78" s="12">
        <f t="shared" si="4"/>
        <v>97.14</v>
      </c>
      <c r="N78" s="21"/>
      <c r="P78" s="23"/>
      <c r="Y78" s="14"/>
    </row>
    <row r="79" spans="1:25" x14ac:dyDescent="0.3">
      <c r="A79" s="12" t="s">
        <v>65</v>
      </c>
      <c r="B79" s="38">
        <v>45809</v>
      </c>
      <c r="C79" s="12">
        <v>4.1026605197690209</v>
      </c>
      <c r="D79" s="12">
        <v>9.3200000000000005E-2</v>
      </c>
      <c r="E79" s="55">
        <v>5.5599999999999997E-2</v>
      </c>
      <c r="F79" s="12">
        <f t="shared" si="2"/>
        <v>0.22810792489915754</v>
      </c>
      <c r="G79" s="14">
        <f t="shared" si="5"/>
        <v>124.55377000354048</v>
      </c>
      <c r="H79" s="12">
        <f t="shared" si="4"/>
        <v>109.32</v>
      </c>
      <c r="N79" s="21"/>
      <c r="Y79" s="14"/>
    </row>
    <row r="80" spans="1:25" x14ac:dyDescent="0.3">
      <c r="A80" s="12" t="s">
        <v>65</v>
      </c>
      <c r="B80" s="38">
        <v>45839</v>
      </c>
      <c r="C80" s="12">
        <v>3.8076822300000002</v>
      </c>
      <c r="D80" s="12">
        <v>-7.1900000000000006E-2</v>
      </c>
      <c r="E80" s="55">
        <v>5.11E-2</v>
      </c>
      <c r="F80" s="12">
        <f t="shared" si="2"/>
        <v>0.19457256195300002</v>
      </c>
      <c r="G80" s="14">
        <f t="shared" si="5"/>
        <v>115.59835394028592</v>
      </c>
      <c r="H80" s="12">
        <f t="shared" si="4"/>
        <v>92.81</v>
      </c>
      <c r="N80" s="21"/>
      <c r="Y80" s="14"/>
    </row>
    <row r="81" spans="1:25" x14ac:dyDescent="0.3">
      <c r="A81" s="12" t="s">
        <v>65</v>
      </c>
      <c r="B81" s="38">
        <v>45870</v>
      </c>
      <c r="C81" s="12">
        <v>3.903</v>
      </c>
      <c r="D81" s="12">
        <v>2.52E-2</v>
      </c>
      <c r="E81" s="12">
        <v>6.4000000000000001E-2</v>
      </c>
      <c r="F81" s="12">
        <f t="shared" si="2"/>
        <v>0.24979200000000001</v>
      </c>
      <c r="G81" s="14">
        <f t="shared" si="5"/>
        <v>118.51143245958112</v>
      </c>
      <c r="H81" s="12">
        <f t="shared" si="4"/>
        <v>102.52</v>
      </c>
      <c r="N81" s="21"/>
      <c r="Y81" s="14"/>
    </row>
    <row r="82" spans="1:25" x14ac:dyDescent="0.3">
      <c r="A82" s="12" t="s">
        <v>65</v>
      </c>
      <c r="B82" s="38">
        <v>45901</v>
      </c>
      <c r="C82" s="12">
        <v>3.8417368829999998</v>
      </c>
      <c r="D82" s="12">
        <v>-1.5800000000000002E-2</v>
      </c>
      <c r="E82" s="12">
        <v>6.1499999999999999E-2</v>
      </c>
      <c r="F82" s="12">
        <f t="shared" si="2"/>
        <v>0.2362668183045</v>
      </c>
      <c r="G82" s="14">
        <f t="shared" si="5"/>
        <v>116.63895182671973</v>
      </c>
      <c r="H82" s="12">
        <f t="shared" si="4"/>
        <v>98.42</v>
      </c>
      <c r="N82" s="21"/>
      <c r="Y82" s="14"/>
    </row>
    <row r="83" spans="1:25" x14ac:dyDescent="0.3">
      <c r="A83" s="12" t="s">
        <v>65</v>
      </c>
      <c r="B83" s="38">
        <v>45931</v>
      </c>
      <c r="C83" s="12">
        <v>4.0286999999999997</v>
      </c>
      <c r="D83" s="12">
        <v>4.87E-2</v>
      </c>
      <c r="E83" s="12">
        <v>6.6900000000000001E-2</v>
      </c>
      <c r="F83" s="12">
        <f>C83*E83</f>
        <v>0.26952002999999997</v>
      </c>
      <c r="G83" s="14">
        <f t="shared" si="5"/>
        <v>122.31926878068099</v>
      </c>
      <c r="H83" s="12">
        <f t="shared" si="4"/>
        <v>104.87</v>
      </c>
      <c r="N83" s="21"/>
      <c r="Y83" s="14"/>
    </row>
    <row r="84" spans="1:25" x14ac:dyDescent="0.3">
      <c r="A84" s="12" t="s">
        <v>65</v>
      </c>
      <c r="B84" s="38">
        <v>45962</v>
      </c>
      <c r="C84" s="12">
        <v>4.1577000000000002</v>
      </c>
      <c r="D84" s="12">
        <v>3.2000000000000001E-2</v>
      </c>
      <c r="E84" s="12">
        <v>8.0100000000000005E-2</v>
      </c>
      <c r="F84" s="12">
        <f>C84*E84</f>
        <v>0.33303177000000006</v>
      </c>
      <c r="G84" s="14">
        <f t="shared" si="5"/>
        <v>126.23348538166277</v>
      </c>
      <c r="H84" s="12">
        <f t="shared" si="4"/>
        <v>103.2</v>
      </c>
      <c r="Y84" s="14"/>
    </row>
    <row r="85" spans="1:25" x14ac:dyDescent="0.3">
      <c r="A85" s="12" t="s">
        <v>65</v>
      </c>
      <c r="B85" s="38">
        <v>45992</v>
      </c>
      <c r="C85" s="12">
        <v>3.8519999999999999</v>
      </c>
      <c r="D85" s="12">
        <v>-7.3300000000000004E-2</v>
      </c>
      <c r="E85" s="12">
        <v>7.4099999999999999E-2</v>
      </c>
      <c r="F85" s="12">
        <f>C85*E85</f>
        <v>0.2854332</v>
      </c>
      <c r="G85" s="14">
        <f t="shared" si="5"/>
        <v>116.98057090318689</v>
      </c>
      <c r="H85" s="12">
        <f t="shared" si="4"/>
        <v>92.67</v>
      </c>
      <c r="Y85" s="14"/>
    </row>
    <row r="86" spans="1:25" x14ac:dyDescent="0.3">
      <c r="A86" s="12" t="s">
        <v>65</v>
      </c>
      <c r="B86" s="38">
        <v>46023</v>
      </c>
      <c r="C86" s="12">
        <v>3.8100999999999998</v>
      </c>
      <c r="D86" s="12">
        <v>-1.11E-2</v>
      </c>
      <c r="E86" s="12">
        <v>6.5100000000000005E-2</v>
      </c>
      <c r="F86" s="12">
        <f>C86*E86</f>
        <v>0.24803751000000002</v>
      </c>
      <c r="G86" s="14">
        <f t="shared" si="5"/>
        <v>115.68208656616152</v>
      </c>
      <c r="H86" s="12">
        <f t="shared" si="4"/>
        <v>98.89</v>
      </c>
    </row>
    <row r="87" spans="1:25" x14ac:dyDescent="0.3">
      <c r="A87" s="12" t="s">
        <v>65</v>
      </c>
      <c r="B87" s="38">
        <v>46054</v>
      </c>
      <c r="G87" s="14"/>
    </row>
    <row r="88" spans="1:25" x14ac:dyDescent="0.3">
      <c r="A88" s="12" t="s">
        <v>65</v>
      </c>
      <c r="B88" s="38">
        <v>46082</v>
      </c>
      <c r="G88" s="14"/>
    </row>
    <row r="89" spans="1:25" x14ac:dyDescent="0.3">
      <c r="A89" s="12" t="s">
        <v>65</v>
      </c>
      <c r="B89" s="38">
        <v>46113</v>
      </c>
      <c r="G89" s="14"/>
    </row>
    <row r="90" spans="1:25" x14ac:dyDescent="0.3">
      <c r="A90" s="12" t="s">
        <v>65</v>
      </c>
      <c r="B90" s="38">
        <v>46143</v>
      </c>
      <c r="G90" s="14"/>
    </row>
    <row r="91" spans="1:25" x14ac:dyDescent="0.3">
      <c r="A91" s="12" t="s">
        <v>65</v>
      </c>
      <c r="B91" s="38">
        <v>46174</v>
      </c>
      <c r="G91" s="14"/>
    </row>
    <row r="92" spans="1:25" x14ac:dyDescent="0.3">
      <c r="A92" s="12" t="s">
        <v>65</v>
      </c>
      <c r="B92" s="38">
        <v>46204</v>
      </c>
      <c r="G92" s="14"/>
    </row>
    <row r="93" spans="1:25" x14ac:dyDescent="0.3">
      <c r="A93" s="12" t="s">
        <v>65</v>
      </c>
      <c r="B93" s="38">
        <v>46235</v>
      </c>
      <c r="G93" s="14"/>
    </row>
    <row r="94" spans="1:25" x14ac:dyDescent="0.3">
      <c r="A94" s="12" t="s">
        <v>65</v>
      </c>
      <c r="B94" s="38">
        <v>46266</v>
      </c>
      <c r="G94" s="14"/>
    </row>
    <row r="95" spans="1:25" x14ac:dyDescent="0.3">
      <c r="A95" s="12" t="s">
        <v>65</v>
      </c>
      <c r="B95" s="38">
        <v>46296</v>
      </c>
      <c r="G95" s="14"/>
    </row>
    <row r="96" spans="1:25" x14ac:dyDescent="0.3">
      <c r="A96" s="12" t="s">
        <v>65</v>
      </c>
      <c r="B96" s="38">
        <v>46327</v>
      </c>
      <c r="G96" s="14"/>
    </row>
    <row r="97" spans="1:7" x14ac:dyDescent="0.3">
      <c r="A97" s="12" t="s">
        <v>65</v>
      </c>
      <c r="B97" s="38">
        <v>46357</v>
      </c>
      <c r="G97" s="14"/>
    </row>
    <row r="98" spans="1:7" x14ac:dyDescent="0.3">
      <c r="A98" s="12" t="s">
        <v>65</v>
      </c>
      <c r="B98" s="38">
        <v>46388</v>
      </c>
      <c r="G98" s="1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zoomScale="90" zoomScaleNormal="90" workbookViewId="0">
      <pane ySplit="1" topLeftCell="A35" activePane="bottomLeft" state="frozen"/>
      <selection pane="bottomLeft" activeCell="D71" sqref="D71"/>
    </sheetView>
  </sheetViews>
  <sheetFormatPr defaultRowHeight="15.75" x14ac:dyDescent="0.25"/>
  <cols>
    <col min="1" max="1" width="9.140625" style="6"/>
    <col min="2" max="2" width="11.140625" style="6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23"/>
    <col min="12" max="12" width="9.140625" style="6"/>
    <col min="13" max="18" width="9.140625" style="23"/>
    <col min="19" max="19" width="9.140625" style="6"/>
    <col min="20" max="21" width="9.140625" style="23"/>
    <col min="22" max="23" width="9.140625" style="6"/>
    <col min="24" max="25" width="9.140625" style="23"/>
    <col min="26" max="16384" width="9.140625" style="6"/>
  </cols>
  <sheetData>
    <row r="1" spans="1:25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74</v>
      </c>
      <c r="I1" s="5" t="s">
        <v>75</v>
      </c>
      <c r="K1" s="1"/>
      <c r="M1" s="1"/>
      <c r="N1" s="1"/>
      <c r="O1" s="1"/>
      <c r="P1" s="1"/>
      <c r="Q1" s="1"/>
      <c r="R1" s="1"/>
      <c r="T1" s="1"/>
      <c r="U1" s="1"/>
      <c r="X1" s="1"/>
      <c r="Y1" s="1"/>
    </row>
    <row r="2" spans="1:25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f t="shared" ref="F2" si="0">C2/$H$2*100</f>
        <v>64.00596043776153</v>
      </c>
      <c r="G2" s="6">
        <f t="shared" ref="G2:G25" si="1">D2*100+100</f>
        <v>117.28695960045442</v>
      </c>
      <c r="H2" s="6">
        <v>3.8908</v>
      </c>
    </row>
    <row r="3" spans="1:25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f>F2*(1+D3)</f>
        <v>66.186234939001707</v>
      </c>
      <c r="G3" s="6">
        <f t="shared" si="1"/>
        <v>103.40636166745789</v>
      </c>
      <c r="K3" s="23">
        <f>F2*(1+D3)</f>
        <v>66.186234939001707</v>
      </c>
    </row>
    <row r="4" spans="1:25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f t="shared" ref="F4:F67" si="2">F3*(1+D4)</f>
        <v>65.912942598910021</v>
      </c>
      <c r="G4" s="6">
        <f t="shared" si="1"/>
        <v>99.58708583386931</v>
      </c>
    </row>
    <row r="5" spans="1:25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f t="shared" si="2"/>
        <v>65.292974806427878</v>
      </c>
      <c r="G5" s="6">
        <f t="shared" si="1"/>
        <v>99.0594141787073</v>
      </c>
    </row>
    <row r="6" spans="1:25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f t="shared" si="2"/>
        <v>67.745029798221637</v>
      </c>
      <c r="G6" s="6">
        <f t="shared" si="1"/>
        <v>103.75546526875716</v>
      </c>
    </row>
    <row r="7" spans="1:25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f t="shared" si="2"/>
        <v>66.460674002888354</v>
      </c>
      <c r="G7" s="6">
        <f t="shared" si="1"/>
        <v>98.104132806260864</v>
      </c>
    </row>
    <row r="8" spans="1:25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f t="shared" si="2"/>
        <v>63.993520631032304</v>
      </c>
      <c r="G8" s="6">
        <f t="shared" si="1"/>
        <v>96.287799651642374</v>
      </c>
    </row>
    <row r="9" spans="1:25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f t="shared" si="2"/>
        <v>65.062217013554033</v>
      </c>
      <c r="G9" s="6">
        <f t="shared" si="1"/>
        <v>101.67000716945005</v>
      </c>
    </row>
    <row r="10" spans="1:25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f t="shared" si="2"/>
        <v>65.864481759532922</v>
      </c>
      <c r="G10" s="6">
        <f t="shared" si="1"/>
        <v>101.2330731764209</v>
      </c>
    </row>
    <row r="11" spans="1:25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f t="shared" si="2"/>
        <v>62.314631988711142</v>
      </c>
      <c r="G11" s="6">
        <f t="shared" si="1"/>
        <v>94.610373184469807</v>
      </c>
    </row>
    <row r="12" spans="1:25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f t="shared" si="2"/>
        <v>60.896207455347245</v>
      </c>
      <c r="G12" s="6">
        <f t="shared" si="1"/>
        <v>97.723769702080801</v>
      </c>
    </row>
    <row r="13" spans="1:25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f t="shared" si="2"/>
        <v>61.44884019397049</v>
      </c>
      <c r="G13" s="6">
        <f t="shared" si="1"/>
        <v>100.90749943504851</v>
      </c>
    </row>
    <row r="14" spans="1:25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f t="shared" si="2"/>
        <v>60.410516285049106</v>
      </c>
      <c r="G14" s="6">
        <f t="shared" si="1"/>
        <v>98.31026280456426</v>
      </c>
    </row>
    <row r="15" spans="1:25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f t="shared" si="2"/>
        <v>60.578302187091694</v>
      </c>
      <c r="G15" s="6">
        <f t="shared" si="1"/>
        <v>100.27774287054739</v>
      </c>
    </row>
    <row r="16" spans="1:25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f t="shared" si="2"/>
        <v>70.283321914161832</v>
      </c>
      <c r="G16" s="6">
        <f t="shared" si="1"/>
        <v>116.02062021661963</v>
      </c>
    </row>
    <row r="17" spans="1:18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f t="shared" si="2"/>
        <v>76.414262496202539</v>
      </c>
      <c r="G17" s="6">
        <f t="shared" si="1"/>
        <v>108.72317985983719</v>
      </c>
    </row>
    <row r="18" spans="1:18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f t="shared" si="2"/>
        <v>71.701267196352504</v>
      </c>
      <c r="G18" s="6">
        <f t="shared" si="1"/>
        <v>93.832309380615612</v>
      </c>
    </row>
    <row r="19" spans="1:18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f t="shared" si="2"/>
        <v>85.365779477137025</v>
      </c>
      <c r="G19" s="6">
        <f t="shared" si="1"/>
        <v>119.05756036830496</v>
      </c>
    </row>
    <row r="20" spans="1:18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f t="shared" si="2"/>
        <v>84.006791840006088</v>
      </c>
      <c r="G20" s="6">
        <f t="shared" si="1"/>
        <v>98.408041670263302</v>
      </c>
    </row>
    <row r="21" spans="1:18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f t="shared" si="2"/>
        <v>88.628221517876199</v>
      </c>
      <c r="G21" s="6">
        <f t="shared" si="1"/>
        <v>105.50125719200393</v>
      </c>
    </row>
    <row r="22" spans="1:18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f t="shared" si="2"/>
        <v>92.193322866621841</v>
      </c>
      <c r="G22" s="6">
        <f t="shared" si="1"/>
        <v>104.02253513349196</v>
      </c>
    </row>
    <row r="23" spans="1:18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f t="shared" si="2"/>
        <v>85.50752014499183</v>
      </c>
      <c r="G23" s="6">
        <f t="shared" si="1"/>
        <v>92.748061883719586</v>
      </c>
    </row>
    <row r="24" spans="1:18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f t="shared" si="2"/>
        <v>78.797398952836446</v>
      </c>
      <c r="G24" s="6">
        <f t="shared" si="1"/>
        <v>92.152595256209878</v>
      </c>
    </row>
    <row r="25" spans="1:18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f t="shared" si="2"/>
        <v>85.505490272962192</v>
      </c>
      <c r="G25" s="6">
        <f t="shared" si="1"/>
        <v>108.51308724560924</v>
      </c>
    </row>
    <row r="26" spans="1:18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43">
        <v>0.32</v>
      </c>
      <c r="F26" s="8">
        <f t="shared" si="2"/>
        <v>80.996750339330532</v>
      </c>
      <c r="G26" s="8">
        <f t="shared" ref="G26:G77" si="3">D26*100+100</f>
        <v>94.726958562265125</v>
      </c>
      <c r="I26" s="6">
        <f t="shared" ref="I26:I57" si="4">C26*E26</f>
        <v>1.0084548999048564</v>
      </c>
      <c r="L26" s="23"/>
      <c r="R26" s="21"/>
    </row>
    <row r="27" spans="1:18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43">
        <v>0.26</v>
      </c>
      <c r="F27" s="8">
        <f t="shared" si="2"/>
        <v>79.464246163983091</v>
      </c>
      <c r="G27" s="8">
        <f t="shared" si="3"/>
        <v>98.107943628692368</v>
      </c>
      <c r="I27" s="6">
        <f t="shared" si="4"/>
        <v>0.80386667133454681</v>
      </c>
      <c r="L27" s="23"/>
      <c r="R27" s="21"/>
    </row>
    <row r="28" spans="1:18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43">
        <v>0.26</v>
      </c>
      <c r="F28" s="8">
        <f t="shared" si="2"/>
        <v>80.14655232142475</v>
      </c>
      <c r="G28" s="8">
        <f t="shared" si="3"/>
        <v>100.85863289514336</v>
      </c>
      <c r="I28" s="6">
        <f t="shared" si="4"/>
        <v>0.81076893500771952</v>
      </c>
      <c r="L28" s="23"/>
      <c r="R28" s="21"/>
    </row>
    <row r="29" spans="1:18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43">
        <v>0.39</v>
      </c>
      <c r="F29" s="8">
        <f t="shared" si="2"/>
        <v>82.691810350530062</v>
      </c>
      <c r="G29" s="8">
        <f t="shared" si="3"/>
        <v>103.17575485829715</v>
      </c>
      <c r="I29" s="6">
        <f t="shared" si="4"/>
        <v>1.2547754532761866</v>
      </c>
      <c r="L29" s="23"/>
      <c r="R29" s="21"/>
    </row>
    <row r="30" spans="1:18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43">
        <v>0.32</v>
      </c>
      <c r="F30" s="8">
        <f t="shared" si="2"/>
        <v>87.911592771161693</v>
      </c>
      <c r="G30" s="8">
        <f t="shared" si="3"/>
        <v>106.3123329849776</v>
      </c>
      <c r="I30" s="6">
        <f t="shared" si="4"/>
        <v>1.0945485604929162</v>
      </c>
      <c r="L30" s="23"/>
      <c r="R30" s="21"/>
    </row>
    <row r="31" spans="1:18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43">
        <v>0.28999999999999998</v>
      </c>
      <c r="F31" s="8">
        <f t="shared" si="2"/>
        <v>97.902775957154844</v>
      </c>
      <c r="G31" s="8">
        <f t="shared" si="3"/>
        <v>111.36503488453531</v>
      </c>
      <c r="I31" s="6">
        <f t="shared" si="4"/>
        <v>1.1046683500128855</v>
      </c>
      <c r="L31" s="23"/>
      <c r="R31" s="21"/>
    </row>
    <row r="32" spans="1:18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43">
        <v>0.26</v>
      </c>
      <c r="F32" s="8">
        <f t="shared" si="2"/>
        <v>95.377019122408086</v>
      </c>
      <c r="G32" s="8">
        <f t="shared" si="3"/>
        <v>97.420137672243229</v>
      </c>
      <c r="I32" s="6">
        <f t="shared" si="4"/>
        <v>0.96484155560381102</v>
      </c>
      <c r="L32" s="23"/>
      <c r="R32" s="21"/>
    </row>
    <row r="33" spans="1:18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43">
        <v>0.3</v>
      </c>
      <c r="F33" s="8">
        <f t="shared" si="2"/>
        <v>96.665061912985465</v>
      </c>
      <c r="G33" s="8">
        <f t="shared" si="3"/>
        <v>101.35047499117611</v>
      </c>
      <c r="I33" s="6">
        <f t="shared" si="4"/>
        <v>1.1283132686731325</v>
      </c>
      <c r="L33" s="23"/>
      <c r="R33" s="21"/>
    </row>
    <row r="34" spans="1:18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43">
        <v>0.32</v>
      </c>
      <c r="F34" s="8">
        <f t="shared" si="2"/>
        <v>98.121790299424191</v>
      </c>
      <c r="G34" s="8">
        <f t="shared" si="3"/>
        <v>101.50698541707864</v>
      </c>
      <c r="I34" s="6">
        <f t="shared" si="4"/>
        <v>1.2216712374304</v>
      </c>
      <c r="L34" s="23"/>
      <c r="R34" s="21"/>
    </row>
    <row r="35" spans="1:18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43">
        <v>0.28000000000000003</v>
      </c>
      <c r="F35" s="8">
        <f t="shared" si="2"/>
        <v>91.44739473668406</v>
      </c>
      <c r="G35" s="8">
        <f t="shared" si="3"/>
        <v>93.197845715642941</v>
      </c>
      <c r="I35" s="6">
        <f t="shared" si="4"/>
        <v>0.99624986563617379</v>
      </c>
      <c r="L35" s="23"/>
      <c r="R35" s="21"/>
    </row>
    <row r="36" spans="1:18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43">
        <v>0.25</v>
      </c>
      <c r="F36" s="8">
        <f t="shared" si="2"/>
        <v>86.559209322723945</v>
      </c>
      <c r="G36" s="8">
        <f t="shared" si="3"/>
        <v>94.654647704250877</v>
      </c>
      <c r="I36" s="6">
        <f t="shared" si="4"/>
        <v>0.84196142908213645</v>
      </c>
      <c r="L36" s="23"/>
      <c r="R36" s="21"/>
    </row>
    <row r="37" spans="1:18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43">
        <v>0.16</v>
      </c>
      <c r="F37" s="8">
        <f t="shared" si="2"/>
        <v>86.930497062002956</v>
      </c>
      <c r="G37" s="8">
        <f t="shared" si="3"/>
        <v>100.42894077035145</v>
      </c>
      <c r="I37" s="6">
        <f t="shared" si="4"/>
        <v>0.54116668475014629</v>
      </c>
      <c r="L37" s="23"/>
      <c r="R37" s="21"/>
    </row>
    <row r="38" spans="1:18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43">
        <v>0.2</v>
      </c>
      <c r="F38" s="8">
        <f t="shared" si="2"/>
        <v>87.794791370144267</v>
      </c>
      <c r="G38" s="6">
        <f t="shared" si="3"/>
        <v>100.99423601308163</v>
      </c>
      <c r="I38" s="6">
        <f t="shared" si="4"/>
        <v>0.68318394852591524</v>
      </c>
      <c r="L38" s="23"/>
      <c r="R38" s="21"/>
    </row>
    <row r="39" spans="1:18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43">
        <v>0.23217750911886401</v>
      </c>
      <c r="F39" s="8">
        <f t="shared" si="2"/>
        <v>92.972683303480665</v>
      </c>
      <c r="G39" s="6">
        <f t="shared" si="3"/>
        <v>105.89772109772015</v>
      </c>
      <c r="I39" s="6">
        <f t="shared" si="4"/>
        <v>0.83987454772012093</v>
      </c>
      <c r="L39" s="23"/>
      <c r="R39" s="21"/>
    </row>
    <row r="40" spans="1:18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43">
        <v>0.20788159907788001</v>
      </c>
      <c r="F40" s="8">
        <f t="shared" si="2"/>
        <v>103.23250470385148</v>
      </c>
      <c r="G40" s="6">
        <f t="shared" si="3"/>
        <v>111.03530739978837</v>
      </c>
      <c r="I40" s="6">
        <f t="shared" si="4"/>
        <v>0.83497105532117788</v>
      </c>
      <c r="L40" s="23"/>
      <c r="R40" s="21"/>
    </row>
    <row r="41" spans="1:18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43">
        <v>0.19</v>
      </c>
      <c r="F41" s="8">
        <f t="shared" si="2"/>
        <v>115.31608031873107</v>
      </c>
      <c r="G41" s="6">
        <f t="shared" si="3"/>
        <v>111.70520433418174</v>
      </c>
      <c r="I41" s="6">
        <f t="shared" si="4"/>
        <v>0.85247643007782647</v>
      </c>
      <c r="L41" s="23"/>
      <c r="R41" s="21"/>
    </row>
    <row r="42" spans="1:18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43">
        <v>5.79E-2</v>
      </c>
      <c r="F42" s="8">
        <f t="shared" si="2"/>
        <v>114.73984391784288</v>
      </c>
      <c r="G42" s="6">
        <f t="shared" si="3"/>
        <v>99.500298311132767</v>
      </c>
      <c r="I42" s="6">
        <f t="shared" si="4"/>
        <v>0.25848284535029964</v>
      </c>
      <c r="L42" s="23"/>
      <c r="R42" s="21"/>
    </row>
    <row r="43" spans="1:18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43">
        <v>0.16769999999999999</v>
      </c>
      <c r="F43" s="8">
        <f t="shared" si="2"/>
        <v>131.29540786121038</v>
      </c>
      <c r="G43" s="6">
        <f t="shared" si="3"/>
        <v>114.42878374073941</v>
      </c>
      <c r="I43" s="6">
        <f t="shared" si="4"/>
        <v>0.85668567796402895</v>
      </c>
      <c r="L43" s="23"/>
      <c r="R43" s="21"/>
    </row>
    <row r="44" spans="1:18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43">
        <v>0.27621406875135501</v>
      </c>
      <c r="F44" s="8">
        <f t="shared" si="2"/>
        <v>154.23165499743538</v>
      </c>
      <c r="G44" s="6">
        <f t="shared" si="3"/>
        <v>117.46919219023292</v>
      </c>
      <c r="I44" s="6">
        <f t="shared" si="4"/>
        <v>1.6575178776547266</v>
      </c>
      <c r="L44" s="23"/>
      <c r="R44" s="21"/>
    </row>
    <row r="45" spans="1:18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43">
        <v>0.21</v>
      </c>
      <c r="F45" s="8">
        <f t="shared" si="2"/>
        <v>134.2178426491827</v>
      </c>
      <c r="G45" s="6">
        <f t="shared" si="3"/>
        <v>87.023537840798326</v>
      </c>
      <c r="I45" s="6">
        <f t="shared" si="4"/>
        <v>1.0966510425768248</v>
      </c>
      <c r="L45" s="23"/>
      <c r="R45" s="21"/>
    </row>
    <row r="46" spans="1:18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43">
        <v>0.2833</v>
      </c>
      <c r="F46" s="8">
        <f t="shared" si="2"/>
        <v>110.93598581189787</v>
      </c>
      <c r="G46" s="6">
        <f t="shared" si="3"/>
        <v>82.653679736055125</v>
      </c>
      <c r="I46" s="6">
        <f t="shared" si="4"/>
        <v>1.2228070352801097</v>
      </c>
      <c r="L46" s="23"/>
      <c r="R46" s="21"/>
    </row>
    <row r="47" spans="1:18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43">
        <v>0.25</v>
      </c>
      <c r="F47" s="8">
        <f t="shared" si="2"/>
        <v>136.10566303649716</v>
      </c>
      <c r="G47" s="6">
        <f t="shared" si="3"/>
        <v>122.6884694271134</v>
      </c>
      <c r="I47" s="6">
        <f t="shared" si="4"/>
        <v>1.3238997843560087</v>
      </c>
      <c r="L47" s="23"/>
      <c r="R47" s="21"/>
    </row>
    <row r="48" spans="1:18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43">
        <v>0.27</v>
      </c>
      <c r="F48" s="8">
        <f t="shared" si="2"/>
        <v>115.42108777351967</v>
      </c>
      <c r="G48" s="6">
        <f t="shared" si="3"/>
        <v>84.802560891657492</v>
      </c>
      <c r="I48" s="6">
        <f t="shared" si="4"/>
        <v>1.2125169944348688</v>
      </c>
      <c r="L48" s="23"/>
      <c r="R48" s="21"/>
    </row>
    <row r="49" spans="1:18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43">
        <v>0.19</v>
      </c>
      <c r="F49" s="8">
        <f t="shared" si="2"/>
        <v>110.22807507870476</v>
      </c>
      <c r="G49" s="6">
        <f t="shared" si="3"/>
        <v>95.500811164590047</v>
      </c>
      <c r="I49" s="6">
        <f t="shared" si="4"/>
        <v>0.8148632495808269</v>
      </c>
      <c r="L49" s="23"/>
      <c r="R49" s="21"/>
    </row>
    <row r="50" spans="1:18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43">
        <v>0.23</v>
      </c>
      <c r="F50" s="8">
        <f t="shared" si="2"/>
        <v>107.04884454160994</v>
      </c>
      <c r="G50" s="6">
        <f t="shared" si="3"/>
        <v>97.115770610323366</v>
      </c>
      <c r="I50" s="6">
        <f t="shared" si="4"/>
        <v>0.95796298198774144</v>
      </c>
      <c r="L50" s="23"/>
      <c r="R50" s="21"/>
    </row>
    <row r="51" spans="1:18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43">
        <v>0.18</v>
      </c>
      <c r="F51" s="8">
        <f t="shared" si="2"/>
        <v>117.54961282485627</v>
      </c>
      <c r="G51" s="6">
        <f t="shared" si="3"/>
        <v>109.80932426520931</v>
      </c>
      <c r="I51" s="6">
        <f t="shared" si="4"/>
        <v>0.82325166044211173</v>
      </c>
      <c r="L51" s="23"/>
      <c r="R51" s="21"/>
    </row>
    <row r="52" spans="1:18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43">
        <v>0.25</v>
      </c>
      <c r="F52" s="8">
        <f t="shared" si="2"/>
        <v>116.79062756493798</v>
      </c>
      <c r="G52" s="6">
        <f t="shared" si="3"/>
        <v>99.354327724542031</v>
      </c>
      <c r="I52" s="6">
        <f t="shared" si="4"/>
        <v>1.1360224343241523</v>
      </c>
      <c r="L52" s="23"/>
      <c r="R52" s="21"/>
    </row>
    <row r="53" spans="1:18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43">
        <v>0.28999999999999998</v>
      </c>
      <c r="F53" s="8">
        <f t="shared" si="2"/>
        <v>125.95895980265317</v>
      </c>
      <c r="G53" s="6">
        <f t="shared" si="3"/>
        <v>107.85022944809283</v>
      </c>
      <c r="I53" s="6">
        <f t="shared" si="4"/>
        <v>1.4212352503204733</v>
      </c>
      <c r="L53" s="23"/>
      <c r="R53" s="21"/>
    </row>
    <row r="54" spans="1:18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43">
        <v>0.34899999999999998</v>
      </c>
      <c r="F54" s="8">
        <f t="shared" si="2"/>
        <v>121.03764773180755</v>
      </c>
      <c r="G54" s="6">
        <f t="shared" si="3"/>
        <v>96.092924172638376</v>
      </c>
      <c r="I54" s="6">
        <f t="shared" si="4"/>
        <v>1.6435571464842604</v>
      </c>
      <c r="L54" s="23"/>
      <c r="R54" s="21"/>
    </row>
    <row r="55" spans="1:18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43">
        <v>0.33425338737027999</v>
      </c>
      <c r="F55" s="8">
        <f t="shared" si="2"/>
        <v>116.16478005771238</v>
      </c>
      <c r="G55" s="6">
        <f t="shared" si="3"/>
        <v>95.974089247923615</v>
      </c>
      <c r="I55" s="6">
        <f t="shared" si="4"/>
        <v>1.5107381585162216</v>
      </c>
      <c r="L55" s="23"/>
      <c r="R55" s="21"/>
    </row>
    <row r="56" spans="1:18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43">
        <v>0.31</v>
      </c>
      <c r="F56" s="8">
        <f t="shared" si="2"/>
        <v>115.56072320141227</v>
      </c>
      <c r="G56" s="6">
        <f t="shared" si="3"/>
        <v>99.48</v>
      </c>
      <c r="I56" s="6">
        <f t="shared" si="4"/>
        <v>1.3937938752500001</v>
      </c>
      <c r="L56" s="23"/>
      <c r="R56" s="21"/>
    </row>
    <row r="57" spans="1:18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43">
        <v>0.34</v>
      </c>
      <c r="F57" s="8">
        <f t="shared" si="2"/>
        <v>107.55236508355441</v>
      </c>
      <c r="G57" s="6">
        <f t="shared" si="3"/>
        <v>93.07</v>
      </c>
      <c r="I57" s="6">
        <f t="shared" si="4"/>
        <v>1.4227508773600002</v>
      </c>
      <c r="L57" s="23"/>
      <c r="R57" s="21"/>
    </row>
    <row r="58" spans="1:18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43">
        <v>0.28999999999999998</v>
      </c>
      <c r="F58" s="8">
        <f t="shared" si="2"/>
        <v>100.00218905468888</v>
      </c>
      <c r="G58" s="6">
        <f t="shared" si="3"/>
        <v>92.98</v>
      </c>
      <c r="I58" s="6">
        <f t="shared" ref="I58:I79" si="5">C58*E58</f>
        <v>1.12833316087</v>
      </c>
      <c r="L58" s="23"/>
      <c r="R58" s="21"/>
    </row>
    <row r="59" spans="1:18" x14ac:dyDescent="0.25">
      <c r="A59" s="39" t="s">
        <v>66</v>
      </c>
      <c r="B59" s="40">
        <v>45200</v>
      </c>
      <c r="C59" s="41">
        <v>3.5925637629999998</v>
      </c>
      <c r="D59" s="39">
        <f t="shared" ref="D59:D63" si="6">C59/C58-1</f>
        <v>-7.6652599249420472E-2</v>
      </c>
      <c r="E59" s="48">
        <v>0.25</v>
      </c>
      <c r="F59" s="8">
        <f t="shared" si="2"/>
        <v>92.336761333015033</v>
      </c>
      <c r="G59" s="6">
        <f t="shared" si="3"/>
        <v>92.334740075057951</v>
      </c>
      <c r="I59" s="6">
        <f t="shared" si="5"/>
        <v>0.89814094074999995</v>
      </c>
      <c r="J59" s="39"/>
      <c r="L59" s="23"/>
      <c r="R59" s="21"/>
    </row>
    <row r="60" spans="1:18" x14ac:dyDescent="0.25">
      <c r="A60" s="39" t="s">
        <v>66</v>
      </c>
      <c r="B60" s="40">
        <v>45231</v>
      </c>
      <c r="C60" s="41">
        <v>3.8440087799999998</v>
      </c>
      <c r="D60" s="41">
        <f t="shared" si="6"/>
        <v>6.9990411747077541E-2</v>
      </c>
      <c r="E60" s="48">
        <v>0.23</v>
      </c>
      <c r="F60" s="8">
        <f t="shared" si="2"/>
        <v>98.79944927810439</v>
      </c>
      <c r="G60" s="6">
        <f t="shared" si="3"/>
        <v>106.99904117470776</v>
      </c>
      <c r="I60" s="6">
        <f t="shared" si="5"/>
        <v>0.88412201940000001</v>
      </c>
      <c r="J60" s="39"/>
      <c r="L60" s="23"/>
      <c r="R60" s="21"/>
    </row>
    <row r="61" spans="1:18" x14ac:dyDescent="0.25">
      <c r="A61" s="6" t="s">
        <v>66</v>
      </c>
      <c r="B61" s="9">
        <v>45261</v>
      </c>
      <c r="C61" s="8">
        <v>3.8117705960951298</v>
      </c>
      <c r="D61" s="8">
        <f t="shared" si="6"/>
        <v>-8.3866051692186305E-3</v>
      </c>
      <c r="E61" s="43">
        <v>0.21</v>
      </c>
      <c r="F61" s="8">
        <f t="shared" si="2"/>
        <v>97.970857306072688</v>
      </c>
      <c r="G61" s="6">
        <f t="shared" si="3"/>
        <v>99.161339483078137</v>
      </c>
      <c r="I61" s="6">
        <f t="shared" si="5"/>
        <v>0.80047182517997728</v>
      </c>
      <c r="L61" s="23"/>
      <c r="R61" s="21"/>
    </row>
    <row r="62" spans="1:18" x14ac:dyDescent="0.25">
      <c r="A62" s="6" t="s">
        <v>66</v>
      </c>
      <c r="B62" s="9">
        <v>45292</v>
      </c>
      <c r="C62" s="8">
        <v>4.0406701052002596</v>
      </c>
      <c r="D62" s="8">
        <f t="shared" si="6"/>
        <v>6.0050704347113681E-2</v>
      </c>
      <c r="E62" s="43">
        <v>0.19</v>
      </c>
      <c r="F62" s="8">
        <f t="shared" si="2"/>
        <v>103.85407629279293</v>
      </c>
      <c r="G62" s="6">
        <f t="shared" si="3"/>
        <v>106.00507043471137</v>
      </c>
      <c r="I62" s="6">
        <f t="shared" si="5"/>
        <v>0.76772731998804933</v>
      </c>
      <c r="L62" s="23"/>
      <c r="R62" s="21"/>
    </row>
    <row r="63" spans="1:18" x14ac:dyDescent="0.25">
      <c r="A63" s="6" t="s">
        <v>66</v>
      </c>
      <c r="B63" s="9">
        <v>45323</v>
      </c>
      <c r="C63" s="8">
        <v>4.2241524520000002</v>
      </c>
      <c r="D63" s="8">
        <f t="shared" si="6"/>
        <v>4.5408890610397101E-2</v>
      </c>
      <c r="E63" s="43">
        <v>0.17</v>
      </c>
      <c r="F63" s="8">
        <f t="shared" si="2"/>
        <v>108.56997468261619</v>
      </c>
      <c r="G63" s="6">
        <f t="shared" si="3"/>
        <v>104.54088906103971</v>
      </c>
      <c r="I63" s="6">
        <f t="shared" si="5"/>
        <v>0.71810591684000014</v>
      </c>
      <c r="L63" s="23"/>
      <c r="R63" s="21"/>
    </row>
    <row r="64" spans="1:18" x14ac:dyDescent="0.25">
      <c r="A64" s="6" t="s">
        <v>66</v>
      </c>
      <c r="B64" s="9">
        <v>45352</v>
      </c>
      <c r="C64" s="8">
        <v>4.1870050020000003</v>
      </c>
      <c r="D64" s="8">
        <f t="shared" ref="D64:D69" si="7">C64/C63-1</f>
        <v>-8.794059973477486E-3</v>
      </c>
      <c r="E64" s="43">
        <v>0.22</v>
      </c>
      <c r="F64" s="8">
        <f t="shared" si="2"/>
        <v>107.61520381393834</v>
      </c>
      <c r="G64" s="6">
        <f t="shared" si="3"/>
        <v>99.120594002652254</v>
      </c>
      <c r="I64" s="6">
        <f t="shared" si="5"/>
        <v>0.92114110044000008</v>
      </c>
      <c r="L64" s="23"/>
      <c r="R64" s="21"/>
    </row>
    <row r="65" spans="1:18" x14ac:dyDescent="0.25">
      <c r="A65" s="6" t="s">
        <v>66</v>
      </c>
      <c r="B65" s="9">
        <v>45383</v>
      </c>
      <c r="C65" s="8">
        <v>4.510376538</v>
      </c>
      <c r="D65" s="8">
        <f t="shared" si="7"/>
        <v>7.7232182871894262E-2</v>
      </c>
      <c r="E65" s="43">
        <v>0.13</v>
      </c>
      <c r="F65" s="8">
        <f t="shared" si="2"/>
        <v>115.9265609146926</v>
      </c>
      <c r="G65" s="6">
        <f t="shared" si="3"/>
        <v>107.72321828718943</v>
      </c>
      <c r="I65" s="6">
        <f t="shared" si="5"/>
        <v>0.58634894993999997</v>
      </c>
      <c r="L65" s="23"/>
      <c r="R65" s="21"/>
    </row>
    <row r="66" spans="1:18" x14ac:dyDescent="0.25">
      <c r="A66" s="6" t="s">
        <v>66</v>
      </c>
      <c r="B66" s="9">
        <v>45413</v>
      </c>
      <c r="C66" s="8">
        <v>4.6170567285460704</v>
      </c>
      <c r="D66" s="8">
        <f t="shared" si="7"/>
        <v>2.3652169535578249E-2</v>
      </c>
      <c r="E66" s="43">
        <v>0.14000000000000001</v>
      </c>
      <c r="F66" s="8">
        <f t="shared" si="2"/>
        <v>118.66847558712345</v>
      </c>
      <c r="G66" s="6">
        <f t="shared" si="3"/>
        <v>102.36521695355782</v>
      </c>
      <c r="I66" s="6">
        <f t="shared" si="5"/>
        <v>0.64638794199644989</v>
      </c>
      <c r="L66" s="23"/>
      <c r="R66" s="21"/>
    </row>
    <row r="67" spans="1:18" x14ac:dyDescent="0.25">
      <c r="A67" s="6" t="s">
        <v>66</v>
      </c>
      <c r="B67" s="9">
        <v>45444</v>
      </c>
      <c r="C67" s="8">
        <v>4.8786987035541296</v>
      </c>
      <c r="D67" s="8">
        <f t="shared" si="7"/>
        <v>5.6668564063853566E-2</v>
      </c>
      <c r="E67" s="43">
        <v>0.17329929208321701</v>
      </c>
      <c r="F67" s="8">
        <f t="shared" si="2"/>
        <v>125.3932476982922</v>
      </c>
      <c r="G67" s="6">
        <f t="shared" si="3"/>
        <v>105.66685640638536</v>
      </c>
      <c r="I67" s="6">
        <f t="shared" si="5"/>
        <v>0.84547503161323923</v>
      </c>
      <c r="L67" s="23"/>
      <c r="R67" s="21"/>
    </row>
    <row r="68" spans="1:18" x14ac:dyDescent="0.25">
      <c r="A68" s="6" t="s">
        <v>66</v>
      </c>
      <c r="B68" s="9">
        <v>45474</v>
      </c>
      <c r="C68" s="8">
        <v>4.6168164149999997</v>
      </c>
      <c r="D68" s="8">
        <f t="shared" si="7"/>
        <v>-5.367871731110363E-2</v>
      </c>
      <c r="E68" s="43">
        <v>5.6199680000000002E-2</v>
      </c>
      <c r="F68" s="8">
        <f t="shared" ref="F68:F84" si="8">F67*(1+D68)</f>
        <v>118.66229900237438</v>
      </c>
      <c r="G68" s="6">
        <f t="shared" si="3"/>
        <v>94.63212826888963</v>
      </c>
      <c r="I68" s="6">
        <f t="shared" si="5"/>
        <v>0.25946360514174721</v>
      </c>
      <c r="L68" s="23"/>
      <c r="R68" s="21"/>
    </row>
    <row r="69" spans="1:18" x14ac:dyDescent="0.25">
      <c r="A69" s="6" t="s">
        <v>66</v>
      </c>
      <c r="B69" s="9">
        <v>45505</v>
      </c>
      <c r="C69" s="8">
        <v>4.5046021869999997</v>
      </c>
      <c r="D69" s="8">
        <f t="shared" si="7"/>
        <v>-2.4305542588918372E-2</v>
      </c>
      <c r="E69" s="43">
        <v>7.6015470000000002E-2</v>
      </c>
      <c r="F69" s="8">
        <f t="shared" si="8"/>
        <v>115.7781474402732</v>
      </c>
      <c r="G69" s="6">
        <f t="shared" si="3"/>
        <v>97.569445741108169</v>
      </c>
      <c r="I69" s="6">
        <f t="shared" si="5"/>
        <v>0.34241945240783289</v>
      </c>
      <c r="L69" s="23"/>
      <c r="R69" s="21"/>
    </row>
    <row r="70" spans="1:18" x14ac:dyDescent="0.25">
      <c r="A70" s="6" t="s">
        <v>66</v>
      </c>
      <c r="B70" s="9">
        <v>45536</v>
      </c>
      <c r="C70" s="21">
        <v>4.6897146074936442</v>
      </c>
      <c r="D70" s="8">
        <f t="shared" ref="D70:D75" si="9">C70/C69-1</f>
        <v>4.10940662036412E-2</v>
      </c>
      <c r="E70" s="43">
        <v>7.6015470000000002E-2</v>
      </c>
      <c r="F70" s="8">
        <f t="shared" si="8"/>
        <v>120.53594229611872</v>
      </c>
      <c r="G70" s="6">
        <f t="shared" si="3"/>
        <v>104.10940662036413</v>
      </c>
      <c r="I70" s="6">
        <f t="shared" si="5"/>
        <v>0.35649086005449487</v>
      </c>
      <c r="L70" s="23"/>
      <c r="R70" s="21"/>
    </row>
    <row r="71" spans="1:18" x14ac:dyDescent="0.25">
      <c r="A71" s="6" t="s">
        <v>66</v>
      </c>
      <c r="B71" s="9">
        <v>45566</v>
      </c>
      <c r="C71" s="8">
        <v>4.7988045051578441</v>
      </c>
      <c r="D71" s="8">
        <f t="shared" si="9"/>
        <v>2.3261521605149715E-2</v>
      </c>
      <c r="E71" s="44">
        <v>0.117855034303537</v>
      </c>
      <c r="F71" s="8">
        <f t="shared" si="8"/>
        <v>123.33979172203696</v>
      </c>
      <c r="G71" s="6">
        <f t="shared" si="3"/>
        <v>102.32615216051497</v>
      </c>
      <c r="I71" s="6">
        <f t="shared" si="5"/>
        <v>0.56556326957134562</v>
      </c>
      <c r="L71" s="23"/>
      <c r="R71" s="21"/>
    </row>
    <row r="72" spans="1:18" x14ac:dyDescent="0.25">
      <c r="A72" s="6" t="s">
        <v>66</v>
      </c>
      <c r="B72" s="9">
        <v>45597</v>
      </c>
      <c r="C72" s="8">
        <v>4.3877033596056201</v>
      </c>
      <c r="D72" s="7">
        <f t="shared" si="9"/>
        <v>-8.5667408436906456E-2</v>
      </c>
      <c r="E72" s="44">
        <v>5.0885951667826598E-2</v>
      </c>
      <c r="F72" s="8">
        <f t="shared" si="8"/>
        <v>112.77359140806225</v>
      </c>
      <c r="G72" s="6">
        <f t="shared" si="3"/>
        <v>91.433259156309362</v>
      </c>
      <c r="I72" s="6">
        <f t="shared" si="5"/>
        <v>0.22327246108965196</v>
      </c>
      <c r="L72" s="23"/>
      <c r="R72" s="21"/>
    </row>
    <row r="73" spans="1:18" x14ac:dyDescent="0.25">
      <c r="A73" s="6" t="s">
        <v>66</v>
      </c>
      <c r="B73" s="9">
        <v>45627</v>
      </c>
      <c r="C73" s="8">
        <v>4.2953904810089982</v>
      </c>
      <c r="D73" s="8">
        <f t="shared" si="9"/>
        <v>-2.1038997177083352E-2</v>
      </c>
      <c r="E73" s="44">
        <v>8.5493283027901195E-3</v>
      </c>
      <c r="F73" s="8">
        <f t="shared" si="8"/>
        <v>110.40094813677847</v>
      </c>
      <c r="G73" s="6">
        <f t="shared" si="3"/>
        <v>97.89610028229167</v>
      </c>
      <c r="I73" s="6">
        <f t="shared" si="5"/>
        <v>3.6722703410825494E-2</v>
      </c>
      <c r="L73" s="23"/>
      <c r="R73" s="21"/>
    </row>
    <row r="74" spans="1:18" x14ac:dyDescent="0.25">
      <c r="A74" s="6" t="s">
        <v>66</v>
      </c>
      <c r="B74" s="9">
        <v>45658</v>
      </c>
      <c r="C74" s="8">
        <v>4.3177856756547941</v>
      </c>
      <c r="D74" s="8">
        <f t="shared" si="9"/>
        <v>5.2137738687112467E-3</v>
      </c>
      <c r="E74" s="44">
        <v>2.1925061037884958E-2</v>
      </c>
      <c r="F74" s="8">
        <f t="shared" si="8"/>
        <v>110.97655371525495</v>
      </c>
      <c r="G74" s="6">
        <f t="shared" si="3"/>
        <v>100.52137738687112</v>
      </c>
      <c r="I74" s="6">
        <f t="shared" si="5"/>
        <v>9.4667714487236709E-2</v>
      </c>
      <c r="L74" s="23"/>
      <c r="R74" s="21"/>
    </row>
    <row r="75" spans="1:18" x14ac:dyDescent="0.25">
      <c r="A75" s="6" t="s">
        <v>66</v>
      </c>
      <c r="B75" s="9">
        <v>45689</v>
      </c>
      <c r="C75" s="8">
        <v>4.5104366980000004</v>
      </c>
      <c r="D75" s="8">
        <f t="shared" si="9"/>
        <v>4.4618014143555262E-2</v>
      </c>
      <c r="E75" s="44">
        <v>0.14405200000000001</v>
      </c>
      <c r="F75" s="8">
        <f t="shared" si="8"/>
        <v>115.92810715852522</v>
      </c>
      <c r="G75" s="6">
        <f t="shared" si="3"/>
        <v>104.46180141435552</v>
      </c>
      <c r="I75" s="6">
        <f t="shared" si="5"/>
        <v>0.64973742722029615</v>
      </c>
      <c r="L75" s="23"/>
      <c r="R75" s="21"/>
    </row>
    <row r="76" spans="1:18" x14ac:dyDescent="0.25">
      <c r="A76" s="6" t="s">
        <v>66</v>
      </c>
      <c r="B76" s="37">
        <v>45717</v>
      </c>
      <c r="C76" s="6">
        <v>4.63</v>
      </c>
      <c r="D76" s="6">
        <v>2.5000000000000001E-2</v>
      </c>
      <c r="E76" s="43">
        <v>0.14399999999999999</v>
      </c>
      <c r="F76" s="8">
        <f t="shared" si="8"/>
        <v>118.82630983748834</v>
      </c>
      <c r="G76" s="6">
        <f t="shared" si="3"/>
        <v>102.5</v>
      </c>
      <c r="I76" s="6">
        <f t="shared" si="5"/>
        <v>0.66671999999999998</v>
      </c>
      <c r="L76" s="23"/>
      <c r="R76" s="21"/>
    </row>
    <row r="77" spans="1:18" x14ac:dyDescent="0.25">
      <c r="A77" s="6" t="s">
        <v>66</v>
      </c>
      <c r="B77" s="37">
        <v>45748</v>
      </c>
      <c r="C77" s="6">
        <v>4.6500000000000004</v>
      </c>
      <c r="D77" s="6">
        <v>4.1000000000000002E-2</v>
      </c>
      <c r="E77" s="43">
        <v>8.6599999999999996E-2</v>
      </c>
      <c r="F77" s="8">
        <f t="shared" si="8"/>
        <v>123.69818854082536</v>
      </c>
      <c r="G77" s="6">
        <f t="shared" si="3"/>
        <v>104.1</v>
      </c>
      <c r="I77" s="6">
        <f t="shared" si="5"/>
        <v>0.40268999999999999</v>
      </c>
      <c r="L77" s="23"/>
      <c r="R77" s="21"/>
    </row>
    <row r="78" spans="1:18" x14ac:dyDescent="0.25">
      <c r="A78" s="6" t="s">
        <v>66</v>
      </c>
      <c r="B78" s="9">
        <v>45778</v>
      </c>
      <c r="C78" s="6">
        <v>4.53</v>
      </c>
      <c r="D78" s="6">
        <v>-2.5899999999999999E-2</v>
      </c>
      <c r="E78" s="51">
        <v>8.8459999999999997E-2</v>
      </c>
      <c r="F78" s="8">
        <f t="shared" si="8"/>
        <v>120.49440545761797</v>
      </c>
      <c r="G78" s="6">
        <f>D78*100+100</f>
        <v>97.41</v>
      </c>
      <c r="I78" s="6">
        <f t="shared" si="5"/>
        <v>0.40072380000000002</v>
      </c>
      <c r="L78" s="23"/>
      <c r="R78" s="21"/>
    </row>
    <row r="79" spans="1:18" x14ac:dyDescent="0.25">
      <c r="A79" s="6" t="s">
        <v>66</v>
      </c>
      <c r="B79" s="37">
        <v>45809</v>
      </c>
      <c r="C79" s="6">
        <v>4.6322525051225201</v>
      </c>
      <c r="D79" s="6">
        <v>2.1000000000000001E-2</v>
      </c>
      <c r="E79" s="54">
        <v>0.13070000000000001</v>
      </c>
      <c r="F79" s="8">
        <f t="shared" si="8"/>
        <v>123.02478797222794</v>
      </c>
      <c r="G79" s="6">
        <f>D79*100+100</f>
        <v>102.1</v>
      </c>
      <c r="I79" s="6">
        <f t="shared" si="5"/>
        <v>0.60543540241951344</v>
      </c>
      <c r="L79" s="23"/>
      <c r="R79" s="21"/>
    </row>
    <row r="80" spans="1:18" x14ac:dyDescent="0.25">
      <c r="A80" s="6" t="s">
        <v>66</v>
      </c>
      <c r="B80" s="37">
        <v>45839</v>
      </c>
      <c r="C80" s="6">
        <v>4.6074102420000003</v>
      </c>
      <c r="D80" s="6">
        <v>-5.4000000000000003E-3</v>
      </c>
      <c r="E80" s="6">
        <v>17.940000000000001</v>
      </c>
      <c r="F80" s="8">
        <f t="shared" si="8"/>
        <v>122.36045411717791</v>
      </c>
      <c r="G80" s="6">
        <f>D80*100+100</f>
        <v>99.46</v>
      </c>
      <c r="I80" s="6">
        <f t="shared" ref="I80:I81" si="10">C80*E80</f>
        <v>82.656939741480016</v>
      </c>
      <c r="L80" s="23"/>
      <c r="R80" s="21"/>
    </row>
    <row r="81" spans="1:18" x14ac:dyDescent="0.25">
      <c r="A81" s="6" t="s">
        <v>66</v>
      </c>
      <c r="B81" s="37">
        <v>45870</v>
      </c>
      <c r="C81" s="6">
        <v>4.59</v>
      </c>
      <c r="D81" s="6">
        <v>-3.7000000000000002E-3</v>
      </c>
      <c r="E81" s="6">
        <v>0.16900000000000001</v>
      </c>
      <c r="F81" s="8">
        <f t="shared" si="8"/>
        <v>121.90772043694435</v>
      </c>
      <c r="G81" s="8">
        <f>D81*100+100</f>
        <v>99.63</v>
      </c>
      <c r="I81" s="6">
        <f t="shared" si="10"/>
        <v>0.77571000000000001</v>
      </c>
      <c r="L81" s="23"/>
      <c r="R81" s="21"/>
    </row>
    <row r="82" spans="1:18" x14ac:dyDescent="0.25">
      <c r="A82" s="6" t="s">
        <v>66</v>
      </c>
      <c r="B82" s="37">
        <v>45901</v>
      </c>
      <c r="C82" s="6">
        <v>4.4532791180000002</v>
      </c>
      <c r="D82" s="6">
        <v>-2.9899999999999999E-2</v>
      </c>
      <c r="E82" s="6">
        <v>0.1565</v>
      </c>
      <c r="F82" s="8">
        <f t="shared" si="8"/>
        <v>118.2626795958797</v>
      </c>
      <c r="G82" s="6">
        <f t="shared" ref="G82:G86" si="11">D82*100+100</f>
        <v>97.01</v>
      </c>
      <c r="I82" s="6">
        <f>C82*E82</f>
        <v>0.69693818196700008</v>
      </c>
      <c r="L82" s="23"/>
      <c r="R82" s="21"/>
    </row>
    <row r="83" spans="1:18" x14ac:dyDescent="0.25">
      <c r="A83" s="6" t="s">
        <v>66</v>
      </c>
      <c r="B83" s="9">
        <v>45931</v>
      </c>
      <c r="C83" s="6">
        <v>4.1234000000000002</v>
      </c>
      <c r="D83" s="6">
        <v>-7.4099999999999999E-2</v>
      </c>
      <c r="E83" s="6">
        <v>0.107</v>
      </c>
      <c r="F83" s="8">
        <f>F82*(1+D83)</f>
        <v>109.49941503782502</v>
      </c>
      <c r="G83" s="6">
        <f t="shared" si="11"/>
        <v>92.59</v>
      </c>
      <c r="I83" s="6">
        <f>C83*E83</f>
        <v>0.44120380000000003</v>
      </c>
      <c r="L83" s="23"/>
      <c r="R83" s="21"/>
    </row>
    <row r="84" spans="1:18" x14ac:dyDescent="0.25">
      <c r="A84" s="6" t="s">
        <v>66</v>
      </c>
      <c r="B84" s="37">
        <v>45962</v>
      </c>
      <c r="C84" s="6">
        <v>3.5341</v>
      </c>
      <c r="D84" s="6">
        <v>-0.1429</v>
      </c>
      <c r="E84" s="6">
        <v>0.1328</v>
      </c>
      <c r="F84" s="8">
        <f t="shared" si="8"/>
        <v>93.851948628919814</v>
      </c>
      <c r="G84" s="6">
        <f t="shared" si="11"/>
        <v>85.710000000000008</v>
      </c>
      <c r="I84" s="6">
        <f>C84*E84</f>
        <v>0.46932847999999999</v>
      </c>
      <c r="L84" s="23"/>
      <c r="R84" s="21"/>
    </row>
    <row r="85" spans="1:18" x14ac:dyDescent="0.25">
      <c r="A85" s="6" t="s">
        <v>66</v>
      </c>
      <c r="B85" s="37">
        <v>45992</v>
      </c>
      <c r="C85" s="6">
        <v>6.7649999999999997</v>
      </c>
      <c r="D85" s="6">
        <v>0.91449999999999998</v>
      </c>
      <c r="E85" s="6">
        <v>1.4999999999999999E-2</v>
      </c>
      <c r="F85" s="8">
        <f>F84*(1+D85)</f>
        <v>179.67955565006696</v>
      </c>
      <c r="G85" s="6">
        <f t="shared" si="11"/>
        <v>191.45</v>
      </c>
      <c r="I85" s="6">
        <f>C85*E85</f>
        <v>0.101475</v>
      </c>
      <c r="L85" s="23"/>
      <c r="O85" s="8"/>
      <c r="R85" s="21"/>
    </row>
    <row r="86" spans="1:18" x14ac:dyDescent="0.25">
      <c r="A86" s="6" t="s">
        <v>66</v>
      </c>
      <c r="B86" s="9">
        <v>46023</v>
      </c>
      <c r="C86" s="6">
        <v>0</v>
      </c>
      <c r="D86" s="6">
        <v>-1</v>
      </c>
      <c r="E86" s="6">
        <v>0</v>
      </c>
      <c r="F86" s="8">
        <f>F85*(1+D86)</f>
        <v>0</v>
      </c>
      <c r="G86" s="6">
        <f t="shared" si="11"/>
        <v>0</v>
      </c>
      <c r="I86" s="6">
        <f>C86*E86</f>
        <v>0</v>
      </c>
      <c r="L86" s="23"/>
      <c r="O86" s="8"/>
    </row>
    <row r="87" spans="1:18" x14ac:dyDescent="0.25">
      <c r="A87" s="6" t="s">
        <v>66</v>
      </c>
      <c r="B87" s="37">
        <v>46054</v>
      </c>
      <c r="O87" s="8"/>
    </row>
    <row r="88" spans="1:18" x14ac:dyDescent="0.25">
      <c r="A88" s="6" t="s">
        <v>66</v>
      </c>
      <c r="B88" s="37">
        <v>46082</v>
      </c>
      <c r="O88" s="8"/>
    </row>
    <row r="89" spans="1:18" x14ac:dyDescent="0.25">
      <c r="A89" s="6" t="s">
        <v>66</v>
      </c>
      <c r="B89" s="37">
        <v>46113</v>
      </c>
      <c r="G89" s="8"/>
      <c r="O89" s="8"/>
    </row>
    <row r="90" spans="1:18" x14ac:dyDescent="0.25">
      <c r="A90" s="6" t="s">
        <v>66</v>
      </c>
      <c r="B90" s="37">
        <v>46143</v>
      </c>
      <c r="O90" s="8"/>
    </row>
    <row r="91" spans="1:18" x14ac:dyDescent="0.25">
      <c r="A91" s="6" t="s">
        <v>66</v>
      </c>
      <c r="B91" s="9">
        <v>46174</v>
      </c>
      <c r="O91" s="8"/>
    </row>
    <row r="92" spans="1:18" x14ac:dyDescent="0.25">
      <c r="A92" s="6" t="s">
        <v>66</v>
      </c>
      <c r="B92" s="37">
        <v>46204</v>
      </c>
      <c r="O92" s="8"/>
    </row>
    <row r="93" spans="1:18" x14ac:dyDescent="0.25">
      <c r="A93" s="6" t="s">
        <v>66</v>
      </c>
      <c r="B93" s="37">
        <v>46235</v>
      </c>
      <c r="O93" s="8"/>
    </row>
    <row r="94" spans="1:18" x14ac:dyDescent="0.25">
      <c r="A94" s="6" t="s">
        <v>66</v>
      </c>
      <c r="B94" s="9">
        <v>46266</v>
      </c>
      <c r="O94" s="8"/>
    </row>
    <row r="95" spans="1:18" x14ac:dyDescent="0.25">
      <c r="B95" s="37">
        <v>46296</v>
      </c>
      <c r="O95" s="8"/>
    </row>
    <row r="96" spans="1:18" x14ac:dyDescent="0.25">
      <c r="B96" s="37">
        <v>46327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zoomScale="90" zoomScaleNormal="90" workbookViewId="0">
      <pane ySplit="1" topLeftCell="A8" activePane="bottomLeft" state="frozen"/>
      <selection pane="bottomLeft" activeCell="K86" sqref="K1:L1048576"/>
    </sheetView>
  </sheetViews>
  <sheetFormatPr defaultRowHeight="15.75" x14ac:dyDescent="0.25"/>
  <cols>
    <col min="1" max="1" width="9.140625" style="6"/>
    <col min="2" max="2" width="11" style="6" bestFit="1" customWidth="1"/>
    <col min="3" max="3" width="16.28515625" style="6" bestFit="1" customWidth="1"/>
    <col min="4" max="4" width="15.7109375" style="6" bestFit="1" customWidth="1"/>
    <col min="5" max="5" width="14.85546875" style="6" bestFit="1" customWidth="1"/>
    <col min="6" max="6" width="25.140625" style="6" customWidth="1"/>
    <col min="7" max="7" width="28.140625" style="6" bestFit="1" customWidth="1"/>
    <col min="8" max="9" width="9.140625" style="6"/>
    <col min="10" max="11" width="9.140625" style="23"/>
    <col min="12" max="12" width="9.140625" style="22"/>
    <col min="13" max="15" width="9.140625" style="23"/>
    <col min="16" max="16" width="9.140625" style="6"/>
    <col min="17" max="17" width="9.140625" style="23"/>
    <col min="18" max="23" width="9.140625" style="6"/>
    <col min="24" max="24" width="9.140625" style="23"/>
    <col min="25" max="16384" width="9.140625" style="6"/>
  </cols>
  <sheetData>
    <row r="1" spans="1:24" s="5" customFormat="1" x14ac:dyDescent="0.25">
      <c r="A1" s="5" t="s">
        <v>61</v>
      </c>
      <c r="B1" s="5" t="s">
        <v>0</v>
      </c>
      <c r="C1" s="20" t="s">
        <v>62</v>
      </c>
      <c r="D1" s="5" t="s">
        <v>1</v>
      </c>
      <c r="E1" s="5" t="s">
        <v>63</v>
      </c>
      <c r="F1" s="5" t="s">
        <v>3</v>
      </c>
      <c r="G1" s="5" t="s">
        <v>2</v>
      </c>
      <c r="H1" s="5" t="s">
        <v>76</v>
      </c>
      <c r="J1" s="1"/>
      <c r="K1" s="1"/>
      <c r="L1" s="61"/>
      <c r="M1" s="1"/>
      <c r="N1" s="1"/>
      <c r="O1" s="1"/>
      <c r="Q1" s="1"/>
      <c r="X1" s="1"/>
    </row>
    <row r="2" spans="1:24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f>C2/$H$2*100</f>
        <v>60.023242341379643</v>
      </c>
      <c r="G2" s="6">
        <f>D2*100+100</f>
        <v>98.303139722662408</v>
      </c>
      <c r="H2" s="6">
        <v>25.712399999999999</v>
      </c>
      <c r="S2" s="23"/>
    </row>
    <row r="3" spans="1:24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f>F2*(1+D3)</f>
        <v>58.026503819919448</v>
      </c>
      <c r="G3" s="6">
        <f t="shared" ref="G3:G66" si="0">D3*100+100</f>
        <v>96.673391100560963</v>
      </c>
      <c r="J3" s="23">
        <f>F2*(1+D3)</f>
        <v>58.026503819919448</v>
      </c>
      <c r="S3" s="23"/>
    </row>
    <row r="4" spans="1:24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f t="shared" ref="F4:F67" si="1">F3*(1+D4)</f>
        <v>63.979360437237517</v>
      </c>
      <c r="G4" s="6">
        <f t="shared" si="0"/>
        <v>110.25885797943691</v>
      </c>
      <c r="S4" s="23"/>
    </row>
    <row r="5" spans="1:24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f t="shared" si="1"/>
        <v>63.061541626793925</v>
      </c>
      <c r="G5" s="6">
        <f t="shared" si="0"/>
        <v>98.565445474648101</v>
      </c>
      <c r="S5" s="23"/>
    </row>
    <row r="6" spans="1:24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f t="shared" si="1"/>
        <v>62.442931264684979</v>
      </c>
      <c r="G6" s="6">
        <f t="shared" si="0"/>
        <v>99.01903704516144</v>
      </c>
      <c r="S6" s="23"/>
    </row>
    <row r="7" spans="1:24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f t="shared" si="1"/>
        <v>61.365529788271793</v>
      </c>
      <c r="G7" s="6">
        <f t="shared" si="0"/>
        <v>98.274582159113791</v>
      </c>
      <c r="S7" s="23"/>
    </row>
    <row r="8" spans="1:24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f t="shared" si="1"/>
        <v>62.95608145394506</v>
      </c>
      <c r="G8" s="6">
        <f t="shared" si="0"/>
        <v>102.59193014573673</v>
      </c>
      <c r="S8" s="23"/>
    </row>
    <row r="9" spans="1:24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f t="shared" si="1"/>
        <v>63.375894782153075</v>
      </c>
      <c r="G9" s="6">
        <f t="shared" si="0"/>
        <v>100.66683522626028</v>
      </c>
      <c r="S9" s="23"/>
    </row>
    <row r="10" spans="1:24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f t="shared" si="1"/>
        <v>61.627954292664441</v>
      </c>
      <c r="G10" s="6">
        <f t="shared" si="0"/>
        <v>97.241947438380222</v>
      </c>
      <c r="S10" s="23"/>
    </row>
    <row r="11" spans="1:24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f t="shared" si="1"/>
        <v>64.334132771671179</v>
      </c>
      <c r="G11" s="6">
        <f t="shared" si="0"/>
        <v>104.39115416058659</v>
      </c>
      <c r="S11" s="23"/>
    </row>
    <row r="12" spans="1:24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f t="shared" si="1"/>
        <v>64.347049462544717</v>
      </c>
      <c r="G12" s="6">
        <f t="shared" si="0"/>
        <v>100.0200775083413</v>
      </c>
      <c r="S12" s="23"/>
    </row>
    <row r="13" spans="1:24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f t="shared" si="1"/>
        <v>64.837899748409811</v>
      </c>
      <c r="G13" s="6">
        <f t="shared" si="0"/>
        <v>100.76281708324608</v>
      </c>
      <c r="S13" s="23"/>
    </row>
    <row r="14" spans="1:24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f t="shared" si="1"/>
        <v>64.574491305161814</v>
      </c>
      <c r="G14" s="6">
        <f t="shared" si="0"/>
        <v>99.593743097370364</v>
      </c>
      <c r="S14" s="23"/>
    </row>
    <row r="15" spans="1:24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f t="shared" si="1"/>
        <v>64.101957259072464</v>
      </c>
      <c r="G15" s="6">
        <f t="shared" si="0"/>
        <v>99.268234195053452</v>
      </c>
      <c r="S15" s="23"/>
    </row>
    <row r="16" spans="1:24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f t="shared" si="1"/>
        <v>63.409211750189677</v>
      </c>
      <c r="G16" s="6">
        <f t="shared" si="0"/>
        <v>98.919306775481118</v>
      </c>
      <c r="S16" s="23"/>
    </row>
    <row r="17" spans="1:26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f t="shared" si="1"/>
        <v>59.8460567062641</v>
      </c>
      <c r="G17" s="6">
        <f t="shared" si="0"/>
        <v>94.380698094839644</v>
      </c>
      <c r="S17" s="23"/>
    </row>
    <row r="18" spans="1:26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f t="shared" si="1"/>
        <v>60.596463729254459</v>
      </c>
      <c r="G18" s="6">
        <f t="shared" si="0"/>
        <v>101.25389551841903</v>
      </c>
      <c r="S18" s="23"/>
    </row>
    <row r="19" spans="1:26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f t="shared" si="1"/>
        <v>76.555920773800409</v>
      </c>
      <c r="G19" s="6">
        <f t="shared" si="0"/>
        <v>126.33727459056514</v>
      </c>
      <c r="S19" s="23"/>
    </row>
    <row r="20" spans="1:26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f t="shared" si="1"/>
        <v>90.835349621025102</v>
      </c>
      <c r="G20" s="6">
        <f t="shared" si="0"/>
        <v>118.65228541815347</v>
      </c>
      <c r="S20" s="23"/>
    </row>
    <row r="21" spans="1:26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f t="shared" si="1"/>
        <v>97.645098045170002</v>
      </c>
      <c r="G21" s="6">
        <f t="shared" si="0"/>
        <v>107.4968043306443</v>
      </c>
      <c r="S21" s="23"/>
    </row>
    <row r="22" spans="1:26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f t="shared" si="1"/>
        <v>105.08311364935687</v>
      </c>
      <c r="G22" s="6">
        <f t="shared" si="0"/>
        <v>107.61739785518583</v>
      </c>
      <c r="S22" s="23"/>
    </row>
    <row r="23" spans="1:26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f t="shared" si="1"/>
        <v>98.279571919914773</v>
      </c>
      <c r="G23" s="6">
        <f t="shared" si="0"/>
        <v>93.52556134552286</v>
      </c>
      <c r="S23" s="23"/>
    </row>
    <row r="24" spans="1:26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f t="shared" si="1"/>
        <v>91.684549177363763</v>
      </c>
      <c r="G24" s="6">
        <f t="shared" si="0"/>
        <v>93.28952842008195</v>
      </c>
      <c r="S24" s="23"/>
    </row>
    <row r="25" spans="1:26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f t="shared" si="1"/>
        <v>88.110416800904318</v>
      </c>
      <c r="G25" s="6">
        <f t="shared" si="0"/>
        <v>96.101706984951974</v>
      </c>
      <c r="S25" s="23"/>
    </row>
    <row r="26" spans="1:26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54">
        <v>0.49</v>
      </c>
      <c r="F26" s="8">
        <f t="shared" si="1"/>
        <v>81.189559789725777</v>
      </c>
      <c r="G26" s="8">
        <f t="shared" si="0"/>
        <v>92.145245406321237</v>
      </c>
      <c r="H26" s="6">
        <f>E26*C26</f>
        <v>10.229134341972991</v>
      </c>
      <c r="N26" s="21"/>
      <c r="R26" s="23"/>
      <c r="S26" s="21"/>
      <c r="Z26" s="23"/>
    </row>
    <row r="27" spans="1:26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54">
        <v>0.52</v>
      </c>
      <c r="F27" s="8">
        <f t="shared" si="1"/>
        <v>69.270871987303877</v>
      </c>
      <c r="G27" s="8">
        <f t="shared" si="0"/>
        <v>85.319925575048913</v>
      </c>
      <c r="H27" s="6">
        <f t="shared" ref="H27:H79" si="2">E27*C27</f>
        <v>9.2618259182090323</v>
      </c>
      <c r="N27" s="21"/>
      <c r="R27" s="23"/>
      <c r="S27" s="21"/>
      <c r="Z27" s="23"/>
    </row>
    <row r="28" spans="1:26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54">
        <v>0.48</v>
      </c>
      <c r="F28" s="8">
        <f t="shared" si="1"/>
        <v>70.6480717605764</v>
      </c>
      <c r="G28" s="8">
        <f t="shared" si="0"/>
        <v>101.98813690915416</v>
      </c>
      <c r="H28" s="6">
        <f t="shared" si="2"/>
        <v>8.7193511056158961</v>
      </c>
      <c r="N28" s="21"/>
      <c r="R28" s="23"/>
      <c r="S28" s="21"/>
      <c r="Z28" s="23"/>
    </row>
    <row r="29" spans="1:26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54">
        <v>0.4</v>
      </c>
      <c r="F29" s="8">
        <f t="shared" si="1"/>
        <v>71.916674544139326</v>
      </c>
      <c r="G29" s="8">
        <f t="shared" si="0"/>
        <v>101.79566512142351</v>
      </c>
      <c r="H29" s="6">
        <f t="shared" si="2"/>
        <v>7.3966012101949126</v>
      </c>
      <c r="N29" s="21"/>
      <c r="R29" s="23"/>
      <c r="S29" s="21"/>
      <c r="Z29" s="23"/>
    </row>
    <row r="30" spans="1:26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54">
        <v>0.5</v>
      </c>
      <c r="F30" s="8">
        <f t="shared" si="1"/>
        <v>86.415585396659438</v>
      </c>
      <c r="G30" s="8">
        <f t="shared" si="0"/>
        <v>120.16070813121553</v>
      </c>
      <c r="H30" s="6">
        <f t="shared" si="2"/>
        <v>11.10976048976533</v>
      </c>
      <c r="N30" s="21"/>
      <c r="R30" s="23"/>
      <c r="S30" s="21"/>
      <c r="Z30" s="23"/>
    </row>
    <row r="31" spans="1:26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54">
        <v>0.49</v>
      </c>
      <c r="F31" s="8">
        <f t="shared" si="1"/>
        <v>94.247536268777935</v>
      </c>
      <c r="G31" s="8">
        <f t="shared" si="0"/>
        <v>109.06312308846692</v>
      </c>
      <c r="H31" s="6">
        <f t="shared" si="2"/>
        <v>11.874318722630893</v>
      </c>
      <c r="N31" s="21"/>
      <c r="R31" s="23"/>
      <c r="S31" s="21"/>
      <c r="Z31" s="23"/>
    </row>
    <row r="32" spans="1:26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54">
        <v>0.59</v>
      </c>
      <c r="F32" s="8">
        <f t="shared" si="1"/>
        <v>96.042674231193274</v>
      </c>
      <c r="G32" s="8">
        <f t="shared" si="0"/>
        <v>101.9047054527727</v>
      </c>
      <c r="H32" s="6">
        <f t="shared" si="2"/>
        <v>14.56997717572259</v>
      </c>
      <c r="N32" s="21"/>
      <c r="R32" s="23"/>
      <c r="S32" s="21"/>
      <c r="Z32" s="23"/>
    </row>
    <row r="33" spans="1:26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54">
        <v>0.56000000000000005</v>
      </c>
      <c r="F33" s="8">
        <f t="shared" si="1"/>
        <v>95.628717199730374</v>
      </c>
      <c r="G33" s="8">
        <f t="shared" si="0"/>
        <v>99.568986354475697</v>
      </c>
      <c r="H33" s="6">
        <f t="shared" si="2"/>
        <v>13.769525437507545</v>
      </c>
      <c r="N33" s="21"/>
      <c r="R33" s="23"/>
      <c r="S33" s="21"/>
      <c r="Z33" s="23"/>
    </row>
    <row r="34" spans="1:26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54">
        <v>0.53</v>
      </c>
      <c r="F34" s="8">
        <f t="shared" si="1"/>
        <v>93.152860524810961</v>
      </c>
      <c r="G34" s="8">
        <f t="shared" si="0"/>
        <v>97.410969479232548</v>
      </c>
      <c r="H34" s="6">
        <f t="shared" si="2"/>
        <v>12.694473138078195</v>
      </c>
      <c r="N34" s="21"/>
      <c r="R34" s="23"/>
      <c r="S34" s="21"/>
      <c r="Z34" s="23"/>
    </row>
    <row r="35" spans="1:26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54">
        <v>0.56999999999999995</v>
      </c>
      <c r="F35" s="8">
        <f t="shared" si="1"/>
        <v>86.512031786534607</v>
      </c>
      <c r="G35" s="8">
        <f t="shared" si="0"/>
        <v>92.871041532312802</v>
      </c>
      <c r="H35" s="6">
        <f t="shared" si="2"/>
        <v>12.679262206816128</v>
      </c>
      <c r="N35" s="21"/>
      <c r="R35" s="23"/>
      <c r="S35" s="21"/>
      <c r="Z35" s="23"/>
    </row>
    <row r="36" spans="1:26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54">
        <v>0.57999999999999996</v>
      </c>
      <c r="F36" s="8">
        <f t="shared" si="1"/>
        <v>82.459744146009541</v>
      </c>
      <c r="G36" s="8">
        <f t="shared" si="0"/>
        <v>95.315925939037072</v>
      </c>
      <c r="H36" s="6">
        <f t="shared" si="2"/>
        <v>12.297379967203165</v>
      </c>
      <c r="N36" s="21"/>
      <c r="R36" s="23"/>
      <c r="S36" s="21"/>
      <c r="Z36" s="23"/>
    </row>
    <row r="37" spans="1:26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54">
        <v>0.61</v>
      </c>
      <c r="F37" s="8">
        <f t="shared" si="1"/>
        <v>83.263504114809109</v>
      </c>
      <c r="G37" s="8">
        <f t="shared" si="0"/>
        <v>100.97473012695306</v>
      </c>
      <c r="H37" s="6">
        <f t="shared" si="2"/>
        <v>13.05951759152987</v>
      </c>
      <c r="N37" s="21"/>
      <c r="R37" s="23"/>
      <c r="S37" s="21"/>
      <c r="Z37" s="23"/>
    </row>
    <row r="38" spans="1:26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54">
        <v>0.55000000000000004</v>
      </c>
      <c r="F38" s="8">
        <f t="shared" si="1"/>
        <v>82.12932186541137</v>
      </c>
      <c r="G38" s="6">
        <f t="shared" si="0"/>
        <v>98.637839877800658</v>
      </c>
      <c r="H38" s="6">
        <f t="shared" si="2"/>
        <v>11.614580865427122</v>
      </c>
      <c r="N38" s="21"/>
      <c r="R38" s="23"/>
      <c r="S38" s="21"/>
      <c r="Z38" s="23"/>
    </row>
    <row r="39" spans="1:26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54">
        <v>0.53246225460282504</v>
      </c>
      <c r="F39" s="8">
        <f t="shared" si="1"/>
        <v>83.968587874405614</v>
      </c>
      <c r="G39" s="6">
        <f t="shared" si="0"/>
        <v>102.23947546043095</v>
      </c>
      <c r="H39" s="6">
        <f t="shared" si="2"/>
        <v>11.496040682011627</v>
      </c>
      <c r="N39" s="21"/>
      <c r="R39" s="23"/>
      <c r="S39" s="21"/>
      <c r="Z39" s="23"/>
    </row>
    <row r="40" spans="1:26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54">
        <v>0.47723988414838597</v>
      </c>
      <c r="F40" s="8">
        <f t="shared" si="1"/>
        <v>92.694185658222409</v>
      </c>
      <c r="G40" s="6">
        <f t="shared" si="0"/>
        <v>110.39150235188895</v>
      </c>
      <c r="H40" s="6">
        <f t="shared" si="2"/>
        <v>11.376670397357625</v>
      </c>
      <c r="N40" s="21"/>
      <c r="R40" s="23"/>
      <c r="S40" s="21"/>
      <c r="Z40" s="23"/>
    </row>
    <row r="41" spans="1:26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54">
        <v>0.57999999999999996</v>
      </c>
      <c r="F41" s="8">
        <f t="shared" si="1"/>
        <v>103.46079761187977</v>
      </c>
      <c r="G41" s="6">
        <f t="shared" si="0"/>
        <v>111.61519665683832</v>
      </c>
      <c r="H41" s="6">
        <f t="shared" si="2"/>
        <v>15.432268354118658</v>
      </c>
      <c r="N41" s="21"/>
      <c r="R41" s="23"/>
      <c r="S41" s="21"/>
      <c r="Z41" s="23"/>
    </row>
    <row r="42" spans="1:26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54">
        <v>0.51500000000000001</v>
      </c>
      <c r="F42" s="8">
        <f t="shared" si="1"/>
        <v>112.68435823159481</v>
      </c>
      <c r="G42" s="6">
        <f t="shared" si="0"/>
        <v>108.91502949195895</v>
      </c>
      <c r="H42" s="6">
        <f t="shared" si="2"/>
        <v>14.924397774173784</v>
      </c>
      <c r="N42" s="21"/>
      <c r="R42" s="23"/>
      <c r="S42" s="21"/>
      <c r="Z42" s="23"/>
    </row>
    <row r="43" spans="1:26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54">
        <v>0.61</v>
      </c>
      <c r="F43" s="8">
        <f t="shared" si="1"/>
        <v>133.67854318661503</v>
      </c>
      <c r="G43" s="6">
        <f t="shared" si="0"/>
        <v>118.63096643091481</v>
      </c>
      <c r="H43" s="6">
        <f t="shared" si="2"/>
        <v>20.970920313073282</v>
      </c>
      <c r="N43" s="21"/>
      <c r="R43" s="23"/>
      <c r="S43" s="21"/>
      <c r="Z43" s="23"/>
    </row>
    <row r="44" spans="1:26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54">
        <v>0.47916401248705498</v>
      </c>
      <c r="F44" s="8">
        <f t="shared" si="1"/>
        <v>153.28845329589419</v>
      </c>
      <c r="G44" s="6">
        <f t="shared" si="0"/>
        <v>114.66945228592427</v>
      </c>
      <c r="H44" s="6">
        <f t="shared" si="2"/>
        <v>18.889461885248711</v>
      </c>
      <c r="N44" s="21"/>
      <c r="R44" s="23"/>
      <c r="S44" s="21"/>
      <c r="Z44" s="23"/>
    </row>
    <row r="45" spans="1:26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54">
        <v>0.61</v>
      </c>
      <c r="F45" s="8">
        <f t="shared" si="1"/>
        <v>146.1534121709339</v>
      </c>
      <c r="G45" s="6">
        <f t="shared" si="0"/>
        <v>95.345349912829093</v>
      </c>
      <c r="H45" s="6">
        <f t="shared" si="2"/>
        <v>22.92792460972375</v>
      </c>
      <c r="N45" s="21"/>
      <c r="R45" s="23"/>
      <c r="S45" s="21"/>
      <c r="Z45" s="23"/>
    </row>
    <row r="46" spans="1:26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54">
        <v>0.53749999999999998</v>
      </c>
      <c r="F46" s="8">
        <f t="shared" si="1"/>
        <v>115.71679766790409</v>
      </c>
      <c r="G46" s="6">
        <f t="shared" si="0"/>
        <v>79.174886134418387</v>
      </c>
      <c r="H46" s="6">
        <f t="shared" si="2"/>
        <v>15.995610711425511</v>
      </c>
      <c r="N46" s="21"/>
      <c r="R46" s="23"/>
      <c r="S46" s="21"/>
      <c r="Z46" s="23"/>
    </row>
    <row r="47" spans="1:26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54">
        <v>0.56999999999999995</v>
      </c>
      <c r="F47" s="8">
        <f t="shared" si="1"/>
        <v>114.24583328158776</v>
      </c>
      <c r="G47" s="6">
        <f t="shared" si="0"/>
        <v>98.728823804355656</v>
      </c>
      <c r="H47" s="6">
        <f t="shared" si="2"/>
        <v>16.747160260385009</v>
      </c>
      <c r="N47" s="21"/>
      <c r="R47" s="23"/>
      <c r="S47" s="21"/>
      <c r="Z47" s="23"/>
    </row>
    <row r="48" spans="1:26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54">
        <v>0.55000000000000004</v>
      </c>
      <c r="F48" s="8">
        <f t="shared" si="1"/>
        <v>106.81962637618216</v>
      </c>
      <c r="G48" s="6">
        <f t="shared" si="0"/>
        <v>93.499800656097591</v>
      </c>
      <c r="H48" s="6">
        <f t="shared" si="2"/>
        <v>15.109138249928856</v>
      </c>
      <c r="N48" s="21"/>
      <c r="R48" s="23"/>
      <c r="S48" s="21"/>
      <c r="Z48" s="23"/>
    </row>
    <row r="49" spans="1:26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54">
        <v>0.56999999999999995</v>
      </c>
      <c r="F49" s="8">
        <f t="shared" si="1"/>
        <v>106.0589939003323</v>
      </c>
      <c r="G49" s="6">
        <f t="shared" si="0"/>
        <v>99.287928162965883</v>
      </c>
      <c r="H49" s="6">
        <f t="shared" si="2"/>
        <v>15.547061252782836</v>
      </c>
      <c r="N49" s="21"/>
      <c r="R49" s="23"/>
      <c r="S49" s="21"/>
      <c r="Z49" s="23"/>
    </row>
    <row r="50" spans="1:26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54">
        <v>0.42</v>
      </c>
      <c r="F50" s="8">
        <f t="shared" si="1"/>
        <v>107.0936986749729</v>
      </c>
      <c r="G50" s="6">
        <f t="shared" si="0"/>
        <v>100.97559361690057</v>
      </c>
      <c r="H50" s="6">
        <f>E50*C50</f>
        <v>11.567490708406764</v>
      </c>
      <c r="N50" s="21"/>
      <c r="R50" s="23"/>
      <c r="S50" s="21"/>
      <c r="Z50" s="23"/>
    </row>
    <row r="51" spans="1:26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54">
        <v>0.39</v>
      </c>
      <c r="F51" s="8">
        <f t="shared" si="1"/>
        <v>101.36343192304315</v>
      </c>
      <c r="G51" s="6">
        <f t="shared" si="0"/>
        <v>94.649296062393944</v>
      </c>
      <c r="H51" s="6">
        <f t="shared" si="2"/>
        <v>10.166509347047699</v>
      </c>
      <c r="N51" s="21"/>
      <c r="R51" s="23"/>
      <c r="S51" s="21"/>
      <c r="Z51" s="23"/>
    </row>
    <row r="52" spans="1:26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54">
        <v>0.4</v>
      </c>
      <c r="F52" s="8">
        <f t="shared" si="1"/>
        <v>112.0493361720239</v>
      </c>
      <c r="G52" s="6">
        <f t="shared" si="0"/>
        <v>110.54216895210658</v>
      </c>
      <c r="H52" s="6">
        <f t="shared" si="2"/>
        <v>11.526440963020692</v>
      </c>
      <c r="N52" s="21"/>
      <c r="R52" s="23"/>
      <c r="S52" s="21"/>
      <c r="Z52" s="23"/>
    </row>
    <row r="53" spans="1:26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54">
        <v>0.39</v>
      </c>
      <c r="F53" s="8">
        <f t="shared" si="1"/>
        <v>116.59858234972171</v>
      </c>
      <c r="G53" s="6">
        <f t="shared" si="0"/>
        <v>104.06003849118176</v>
      </c>
      <c r="H53" s="6">
        <f t="shared" si="2"/>
        <v>11.694558430213107</v>
      </c>
      <c r="N53" s="21"/>
      <c r="R53" s="23"/>
      <c r="S53" s="21"/>
      <c r="Z53" s="23"/>
    </row>
    <row r="54" spans="1:26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54">
        <v>0.49890000000000001</v>
      </c>
      <c r="F54" s="8">
        <f t="shared" si="1"/>
        <v>116.09427165320611</v>
      </c>
      <c r="G54" s="6">
        <f t="shared" si="0"/>
        <v>99.567481279486742</v>
      </c>
      <c r="H54" s="6">
        <f t="shared" si="2"/>
        <v>14.895334007326264</v>
      </c>
      <c r="N54" s="21"/>
      <c r="R54" s="23"/>
      <c r="S54" s="21"/>
      <c r="Z54" s="23"/>
    </row>
    <row r="55" spans="1:26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54">
        <v>0.52757735016413798</v>
      </c>
      <c r="F55" s="8">
        <f t="shared" si="1"/>
        <v>111.10121892376395</v>
      </c>
      <c r="G55" s="6">
        <f t="shared" si="0"/>
        <v>95.69913945077559</v>
      </c>
      <c r="H55" s="6">
        <f t="shared" si="2"/>
        <v>15.074083510305135</v>
      </c>
      <c r="N55" s="21"/>
      <c r="R55" s="23"/>
      <c r="S55" s="21"/>
      <c r="Z55" s="23"/>
    </row>
    <row r="56" spans="1:26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54">
        <v>0.56000000000000005</v>
      </c>
      <c r="F56" s="8">
        <f t="shared" si="1"/>
        <v>112.10112989407781</v>
      </c>
      <c r="G56" s="6">
        <f t="shared" si="0"/>
        <v>100.9</v>
      </c>
      <c r="H56" s="6">
        <f t="shared" si="2"/>
        <v>16.143973764800002</v>
      </c>
      <c r="N56" s="21"/>
      <c r="R56" s="23"/>
      <c r="S56" s="21"/>
      <c r="Z56" s="23"/>
    </row>
    <row r="57" spans="1:26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54">
        <v>0.52</v>
      </c>
      <c r="F57" s="8">
        <f t="shared" si="1"/>
        <v>108.07669933088042</v>
      </c>
      <c r="G57" s="6">
        <f t="shared" si="0"/>
        <v>96.41</v>
      </c>
      <c r="H57" s="6">
        <f t="shared" si="2"/>
        <v>14.452785375600001</v>
      </c>
      <c r="N57" s="21"/>
      <c r="R57" s="23"/>
      <c r="S57" s="21"/>
      <c r="Z57" s="23"/>
    </row>
    <row r="58" spans="1:26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54">
        <v>0.55000000000000004</v>
      </c>
      <c r="F58" s="8">
        <f t="shared" si="1"/>
        <v>99.981754550997479</v>
      </c>
      <c r="G58" s="6">
        <f t="shared" si="0"/>
        <v>92.51</v>
      </c>
      <c r="H58" s="6">
        <f t="shared" si="2"/>
        <v>14.141813026000001</v>
      </c>
      <c r="N58" s="21"/>
      <c r="R58" s="23"/>
      <c r="S58" s="21"/>
      <c r="Z58" s="23"/>
    </row>
    <row r="59" spans="1:26" x14ac:dyDescent="0.25">
      <c r="A59" s="6" t="s">
        <v>67</v>
      </c>
      <c r="B59" s="9">
        <v>45200</v>
      </c>
      <c r="C59" s="8">
        <v>24.01190849</v>
      </c>
      <c r="D59" s="6">
        <f t="shared" ref="D59:D63" si="3">C59/C58-1</f>
        <v>-6.6134614761240385E-2</v>
      </c>
      <c r="E59" s="54">
        <v>0.54</v>
      </c>
      <c r="F59" s="8">
        <f t="shared" si="1"/>
        <v>93.369499730614365</v>
      </c>
      <c r="G59" s="6">
        <f t="shared" si="0"/>
        <v>93.386538523875956</v>
      </c>
      <c r="H59" s="6">
        <f t="shared" si="2"/>
        <v>12.966430584600001</v>
      </c>
      <c r="N59" s="21"/>
      <c r="R59" s="23"/>
      <c r="S59" s="21"/>
      <c r="Z59" s="23"/>
    </row>
    <row r="60" spans="1:26" x14ac:dyDescent="0.25">
      <c r="A60" s="6" t="s">
        <v>67</v>
      </c>
      <c r="B60" s="9">
        <v>45231</v>
      </c>
      <c r="C60" s="8">
        <v>25.04585629</v>
      </c>
      <c r="D60" s="8">
        <f t="shared" si="3"/>
        <v>4.3059792620424142E-2</v>
      </c>
      <c r="E60" s="54">
        <v>0.47</v>
      </c>
      <c r="F60" s="8">
        <f t="shared" si="1"/>
        <v>97.389971026087366</v>
      </c>
      <c r="G60" s="6">
        <f t="shared" si="0"/>
        <v>104.30597926204241</v>
      </c>
      <c r="H60" s="6">
        <f t="shared" si="2"/>
        <v>11.771552456299998</v>
      </c>
      <c r="N60" s="21"/>
      <c r="R60" s="23"/>
      <c r="S60" s="21"/>
      <c r="Z60" s="23"/>
    </row>
    <row r="61" spans="1:26" x14ac:dyDescent="0.25">
      <c r="A61" s="6" t="s">
        <v>67</v>
      </c>
      <c r="B61" s="9">
        <v>45261</v>
      </c>
      <c r="C61" s="8">
        <v>25.213367379341996</v>
      </c>
      <c r="D61" s="8">
        <f t="shared" si="3"/>
        <v>6.6881757765606675E-3</v>
      </c>
      <c r="E61" s="54">
        <v>0.52</v>
      </c>
      <c r="F61" s="8">
        <f t="shared" si="1"/>
        <v>98.04133227118399</v>
      </c>
      <c r="G61" s="6">
        <f t="shared" si="0"/>
        <v>100.66881757765607</v>
      </c>
      <c r="H61" s="6">
        <f t="shared" si="2"/>
        <v>13.110951037257838</v>
      </c>
      <c r="N61" s="21"/>
      <c r="R61" s="23"/>
      <c r="S61" s="21"/>
      <c r="Z61" s="23"/>
    </row>
    <row r="62" spans="1:26" x14ac:dyDescent="0.25">
      <c r="A62" s="6" t="s">
        <v>67</v>
      </c>
      <c r="B62" s="9">
        <v>45292</v>
      </c>
      <c r="C62" s="8">
        <v>25.111521341696655</v>
      </c>
      <c r="D62" s="22">
        <f t="shared" si="3"/>
        <v>-4.0393667419761359E-3</v>
      </c>
      <c r="E62" s="7">
        <v>0.46</v>
      </c>
      <c r="F62" s="8">
        <f t="shared" si="1"/>
        <v>97.645307374268739</v>
      </c>
      <c r="G62" s="6">
        <f t="shared" si="0"/>
        <v>99.59606332580239</v>
      </c>
      <c r="H62" s="6">
        <f t="shared" si="2"/>
        <v>11.551299817180462</v>
      </c>
      <c r="N62" s="21"/>
      <c r="R62" s="23"/>
      <c r="S62" s="21"/>
      <c r="Z62" s="23"/>
    </row>
    <row r="63" spans="1:26" x14ac:dyDescent="0.25">
      <c r="A63" s="6" t="s">
        <v>67</v>
      </c>
      <c r="B63" s="9">
        <v>45323</v>
      </c>
      <c r="C63" s="8">
        <v>26.113153749999999</v>
      </c>
      <c r="D63" s="22">
        <f t="shared" si="3"/>
        <v>3.988736463529885E-2</v>
      </c>
      <c r="E63" s="54">
        <v>0.45</v>
      </c>
      <c r="F63" s="8">
        <f t="shared" si="1"/>
        <v>101.54012135443203</v>
      </c>
      <c r="G63" s="6">
        <f t="shared" si="0"/>
        <v>103.98873646352989</v>
      </c>
      <c r="H63" s="6">
        <f t="shared" si="2"/>
        <v>11.750919187499999</v>
      </c>
      <c r="N63" s="21"/>
      <c r="R63" s="23"/>
      <c r="S63" s="21"/>
      <c r="Z63" s="23"/>
    </row>
    <row r="64" spans="1:26" x14ac:dyDescent="0.25">
      <c r="A64" s="6" t="s">
        <v>67</v>
      </c>
      <c r="B64" s="9">
        <v>45352</v>
      </c>
      <c r="C64" s="8">
        <v>26.391843550000001</v>
      </c>
      <c r="D64" s="22">
        <f t="shared" ref="D64:D70" si="4">C64/C63-1</f>
        <v>1.0672391495416544E-2</v>
      </c>
      <c r="E64" s="54">
        <v>0.45</v>
      </c>
      <c r="F64" s="8">
        <f t="shared" si="1"/>
        <v>102.62379728201863</v>
      </c>
      <c r="G64" s="6">
        <f t="shared" si="0"/>
        <v>101.06723914954165</v>
      </c>
      <c r="H64" s="6">
        <f t="shared" si="2"/>
        <v>11.8763295975</v>
      </c>
      <c r="N64" s="21"/>
      <c r="R64" s="23"/>
      <c r="S64" s="21"/>
      <c r="Z64" s="23"/>
    </row>
    <row r="65" spans="1:26" x14ac:dyDescent="0.25">
      <c r="A65" s="6" t="s">
        <v>67</v>
      </c>
      <c r="B65" s="9">
        <v>45383</v>
      </c>
      <c r="C65" s="8">
        <v>27.10129225</v>
      </c>
      <c r="D65" s="22">
        <f t="shared" si="4"/>
        <v>2.6881361988067676E-2</v>
      </c>
      <c r="E65" s="54">
        <v>0.49</v>
      </c>
      <c r="F65" s="8">
        <f t="shared" si="1"/>
        <v>105.38246472534665</v>
      </c>
      <c r="G65" s="6">
        <f t="shared" si="0"/>
        <v>102.68813619880677</v>
      </c>
      <c r="H65" s="6">
        <f t="shared" si="2"/>
        <v>13.279633202499999</v>
      </c>
      <c r="N65" s="21"/>
      <c r="R65" s="23"/>
      <c r="S65" s="21"/>
      <c r="Z65" s="23"/>
    </row>
    <row r="66" spans="1:26" x14ac:dyDescent="0.25">
      <c r="A66" s="6" t="s">
        <v>67</v>
      </c>
      <c r="B66" s="9">
        <v>45413</v>
      </c>
      <c r="C66" s="8">
        <v>29.473253953315293</v>
      </c>
      <c r="D66" s="22">
        <f t="shared" si="4"/>
        <v>8.7522088667756792E-2</v>
      </c>
      <c r="E66" s="54">
        <v>0.46</v>
      </c>
      <c r="F66" s="8">
        <f t="shared" si="1"/>
        <v>114.60575814706519</v>
      </c>
      <c r="G66" s="6">
        <f t="shared" si="0"/>
        <v>108.75220886677567</v>
      </c>
      <c r="H66" s="6">
        <f t="shared" si="2"/>
        <v>13.557696818525036</v>
      </c>
      <c r="N66" s="21"/>
      <c r="R66" s="23"/>
      <c r="S66" s="21"/>
      <c r="Z66" s="23"/>
    </row>
    <row r="67" spans="1:26" x14ac:dyDescent="0.25">
      <c r="A67" s="6" t="s">
        <v>67</v>
      </c>
      <c r="B67" s="9">
        <v>45444</v>
      </c>
      <c r="C67" s="21">
        <v>32.467090010094402</v>
      </c>
      <c r="D67" s="22">
        <f t="shared" si="4"/>
        <v>0.10157806333570263</v>
      </c>
      <c r="E67" s="54">
        <v>0.457441058570355</v>
      </c>
      <c r="F67" s="8">
        <f t="shared" si="1"/>
        <v>126.247189106764</v>
      </c>
      <c r="G67" s="6">
        <f t="shared" ref="G67:G86" si="5">D67*100+100</f>
        <v>110.15780633357026</v>
      </c>
      <c r="H67" s="6">
        <f t="shared" si="2"/>
        <v>14.85178002291658</v>
      </c>
      <c r="N67" s="21"/>
      <c r="R67" s="23"/>
      <c r="S67" s="21"/>
      <c r="Z67" s="23"/>
    </row>
    <row r="68" spans="1:26" x14ac:dyDescent="0.25">
      <c r="A68" s="6" t="s">
        <v>67</v>
      </c>
      <c r="B68" s="9">
        <v>45474</v>
      </c>
      <c r="C68" s="8">
        <v>32.959967079999998</v>
      </c>
      <c r="D68" s="22">
        <f t="shared" si="4"/>
        <v>1.518082063259607E-2</v>
      </c>
      <c r="E68" s="54">
        <v>0.53333600000000003</v>
      </c>
      <c r="F68" s="8">
        <f t="shared" ref="F68:F86" si="6">F67*(1+D68)</f>
        <v>128.16372503996323</v>
      </c>
      <c r="G68" s="6">
        <f t="shared" si="5"/>
        <v>101.51808206325961</v>
      </c>
      <c r="H68" s="6">
        <f t="shared" si="2"/>
        <v>17.57873700257888</v>
      </c>
      <c r="N68" s="21"/>
      <c r="R68" s="23"/>
      <c r="S68" s="21"/>
      <c r="Z68" s="23"/>
    </row>
    <row r="69" spans="1:26" x14ac:dyDescent="0.25">
      <c r="A69" s="6" t="s">
        <v>67</v>
      </c>
      <c r="B69" s="9">
        <v>45505</v>
      </c>
      <c r="C69" s="8">
        <v>33.040582059999998</v>
      </c>
      <c r="D69" s="22">
        <f t="shared" si="4"/>
        <v>2.4458452826827681E-3</v>
      </c>
      <c r="E69" s="54">
        <v>0.55216390999999998</v>
      </c>
      <c r="F69" s="8">
        <f t="shared" si="6"/>
        <v>128.47719368226328</v>
      </c>
      <c r="G69" s="6">
        <f t="shared" si="5"/>
        <v>100.24458452826828</v>
      </c>
      <c r="H69" s="6">
        <f t="shared" si="2"/>
        <v>18.243816978925452</v>
      </c>
      <c r="N69" s="21"/>
      <c r="R69" s="23"/>
      <c r="S69" s="21"/>
      <c r="Z69" s="23"/>
    </row>
    <row r="70" spans="1:26" x14ac:dyDescent="0.25">
      <c r="A70" s="6" t="s">
        <v>67</v>
      </c>
      <c r="B70" s="9">
        <v>45536</v>
      </c>
      <c r="C70" s="21">
        <v>33.831532809246553</v>
      </c>
      <c r="D70" s="22">
        <f t="shared" si="4"/>
        <v>2.3938765600746148E-2</v>
      </c>
      <c r="E70" s="54">
        <v>0.476359876736004</v>
      </c>
      <c r="F70" s="8">
        <f t="shared" si="6"/>
        <v>131.55277910686465</v>
      </c>
      <c r="G70" s="6">
        <f t="shared" si="5"/>
        <v>102.39387656007462</v>
      </c>
      <c r="H70" s="6">
        <f t="shared" si="2"/>
        <v>16.115984798802764</v>
      </c>
      <c r="N70" s="21"/>
      <c r="R70" s="23"/>
      <c r="S70" s="21"/>
      <c r="Z70" s="23"/>
    </row>
    <row r="71" spans="1:26" x14ac:dyDescent="0.25">
      <c r="A71" s="6" t="s">
        <v>67</v>
      </c>
      <c r="B71" s="9">
        <v>45566</v>
      </c>
      <c r="C71" s="8">
        <v>34.361670865003859</v>
      </c>
      <c r="D71" s="22">
        <f>C71/C70-1</f>
        <v>1.566993901063829E-2</v>
      </c>
      <c r="E71" s="7">
        <v>0.49836672125850601</v>
      </c>
      <c r="F71" s="8">
        <f t="shared" si="6"/>
        <v>133.61420313214919</v>
      </c>
      <c r="G71" s="6">
        <f t="shared" si="5"/>
        <v>101.56699390106382</v>
      </c>
      <c r="H71" s="6">
        <f t="shared" si="2"/>
        <v>17.124713245955906</v>
      </c>
      <c r="N71" s="21"/>
      <c r="R71" s="23"/>
      <c r="S71" s="21"/>
      <c r="Z71" s="23"/>
    </row>
    <row r="72" spans="1:26" x14ac:dyDescent="0.25">
      <c r="A72" s="6" t="s">
        <v>67</v>
      </c>
      <c r="B72" s="9">
        <v>45597</v>
      </c>
      <c r="C72" s="22">
        <v>34.008002534963701</v>
      </c>
      <c r="D72" s="22">
        <v>-1.0292524232293876E-2</v>
      </c>
      <c r="E72" s="56">
        <v>0.52536789313264498</v>
      </c>
      <c r="F72" s="8">
        <f t="shared" si="6"/>
        <v>132.23897570863289</v>
      </c>
      <c r="G72" s="6">
        <f t="shared" si="5"/>
        <v>98.970747576770606</v>
      </c>
      <c r="H72" s="6">
        <f t="shared" si="2"/>
        <v>17.866712641443531</v>
      </c>
      <c r="N72" s="21"/>
      <c r="R72" s="23"/>
      <c r="S72" s="21"/>
      <c r="Z72" s="23"/>
    </row>
    <row r="73" spans="1:26" x14ac:dyDescent="0.25">
      <c r="A73" s="6" t="s">
        <v>67</v>
      </c>
      <c r="B73" s="9">
        <v>45627</v>
      </c>
      <c r="C73" s="22">
        <v>32.72313197387377</v>
      </c>
      <c r="D73" s="22">
        <v>-3.7781418057968974E-2</v>
      </c>
      <c r="E73" s="54">
        <v>0.55002735955528803</v>
      </c>
      <c r="F73" s="8">
        <f t="shared" si="6"/>
        <v>127.24279968382743</v>
      </c>
      <c r="G73" s="6">
        <f t="shared" si="5"/>
        <v>96.221858194203108</v>
      </c>
      <c r="H73" s="6">
        <f t="shared" si="2"/>
        <v>17.998617875969011</v>
      </c>
      <c r="N73" s="21"/>
      <c r="R73" s="23"/>
      <c r="S73" s="21"/>
      <c r="Z73" s="23"/>
    </row>
    <row r="74" spans="1:26" x14ac:dyDescent="0.25">
      <c r="A74" s="6" t="s">
        <v>67</v>
      </c>
      <c r="B74" s="9">
        <v>45658</v>
      </c>
      <c r="C74" s="8">
        <v>32.399214522668764</v>
      </c>
      <c r="D74" s="22">
        <f>C74/C73-1</f>
        <v>-9.8987300929391786E-3</v>
      </c>
      <c r="E74" s="7">
        <v>0.5685466890197487</v>
      </c>
      <c r="F74" s="8">
        <f t="shared" si="6"/>
        <v>125.98325755348729</v>
      </c>
      <c r="G74" s="6">
        <f t="shared" si="5"/>
        <v>99.010126990706084</v>
      </c>
      <c r="H74" s="6">
        <f t="shared" si="2"/>
        <v>18.420466143703884</v>
      </c>
      <c r="N74" s="21"/>
      <c r="R74" s="23"/>
      <c r="S74" s="21"/>
      <c r="Z74" s="23"/>
    </row>
    <row r="75" spans="1:26" x14ac:dyDescent="0.25">
      <c r="A75" s="6" t="s">
        <v>67</v>
      </c>
      <c r="B75" s="9">
        <v>45689</v>
      </c>
      <c r="C75" s="8">
        <v>31.46041722</v>
      </c>
      <c r="D75" s="22">
        <f>C75/C74-1</f>
        <v>-2.8975927858124972E-2</v>
      </c>
      <c r="E75" s="7">
        <v>0.43854700000000002</v>
      </c>
      <c r="F75" s="8">
        <f t="shared" si="6"/>
        <v>122.33277577128587</v>
      </c>
      <c r="G75" s="6">
        <f t="shared" si="5"/>
        <v>97.102407214187508</v>
      </c>
      <c r="H75" s="6">
        <f t="shared" si="2"/>
        <v>13.796871590579341</v>
      </c>
      <c r="N75" s="21"/>
      <c r="R75" s="23"/>
      <c r="S75" s="21"/>
      <c r="Z75" s="23"/>
    </row>
    <row r="76" spans="1:26" x14ac:dyDescent="0.25">
      <c r="A76" s="6" t="s">
        <v>67</v>
      </c>
      <c r="B76" s="37">
        <v>45717</v>
      </c>
      <c r="C76" s="6">
        <v>31.98</v>
      </c>
      <c r="D76" s="6">
        <v>1.6E-2</v>
      </c>
      <c r="E76" s="54">
        <v>0.4385</v>
      </c>
      <c r="F76" s="8">
        <f t="shared" si="6"/>
        <v>124.29010018362644</v>
      </c>
      <c r="G76" s="6">
        <f t="shared" si="5"/>
        <v>101.6</v>
      </c>
      <c r="H76" s="6">
        <f t="shared" si="2"/>
        <v>14.02323</v>
      </c>
      <c r="N76" s="21"/>
      <c r="R76" s="23"/>
      <c r="S76" s="21"/>
      <c r="Z76" s="23"/>
    </row>
    <row r="77" spans="1:26" x14ac:dyDescent="0.25">
      <c r="A77" s="6" t="s">
        <v>67</v>
      </c>
      <c r="B77" s="37">
        <v>45748</v>
      </c>
      <c r="C77" s="6">
        <v>31.44</v>
      </c>
      <c r="D77" s="6">
        <v>-1.6799999999999999E-2</v>
      </c>
      <c r="E77" s="54">
        <v>0.49070000000000003</v>
      </c>
      <c r="F77" s="8">
        <f t="shared" si="6"/>
        <v>122.20202650054151</v>
      </c>
      <c r="G77" s="6">
        <f t="shared" si="5"/>
        <v>98.32</v>
      </c>
      <c r="H77" s="6">
        <f t="shared" si="2"/>
        <v>15.427608000000001</v>
      </c>
      <c r="N77" s="21"/>
      <c r="R77" s="23"/>
      <c r="S77" s="21"/>
      <c r="Z77" s="23"/>
    </row>
    <row r="78" spans="1:26" x14ac:dyDescent="0.25">
      <c r="A78" s="6" t="s">
        <v>67</v>
      </c>
      <c r="B78" s="37">
        <v>45778</v>
      </c>
      <c r="C78" s="6">
        <v>31.38</v>
      </c>
      <c r="D78" s="6">
        <v>-1.9E-3</v>
      </c>
      <c r="E78" s="7">
        <v>0.51670000000000005</v>
      </c>
      <c r="F78" s="8">
        <f t="shared" si="6"/>
        <v>121.96984265019047</v>
      </c>
      <c r="G78" s="6">
        <f t="shared" si="5"/>
        <v>99.81</v>
      </c>
      <c r="H78" s="6">
        <f t="shared" si="2"/>
        <v>16.214046</v>
      </c>
      <c r="N78" s="21"/>
      <c r="R78" s="23"/>
      <c r="S78" s="21"/>
      <c r="Z78" s="23"/>
    </row>
    <row r="79" spans="1:26" x14ac:dyDescent="0.25">
      <c r="A79" s="6" t="s">
        <v>67</v>
      </c>
      <c r="B79" s="37">
        <v>45809</v>
      </c>
      <c r="C79" s="6">
        <v>31.942734176155867</v>
      </c>
      <c r="D79" s="6">
        <v>1.78E-2</v>
      </c>
      <c r="E79" s="54">
        <v>0.46800000000000003</v>
      </c>
      <c r="F79" s="8">
        <f t="shared" si="6"/>
        <v>124.14090584936386</v>
      </c>
      <c r="G79" s="6">
        <f t="shared" si="5"/>
        <v>101.78</v>
      </c>
      <c r="H79" s="6">
        <f t="shared" si="2"/>
        <v>14.949199594440946</v>
      </c>
      <c r="N79" s="21"/>
      <c r="R79" s="23"/>
      <c r="S79" s="21"/>
      <c r="Z79" s="23"/>
    </row>
    <row r="80" spans="1:26" x14ac:dyDescent="0.25">
      <c r="A80" s="6" t="s">
        <v>67</v>
      </c>
      <c r="B80" s="37">
        <v>45839</v>
      </c>
      <c r="C80" s="6">
        <v>32.256799700000002</v>
      </c>
      <c r="D80" s="6">
        <v>9.7999999999999997E-4</v>
      </c>
      <c r="E80" s="54">
        <v>0.47660000000000002</v>
      </c>
      <c r="F80" s="8">
        <f t="shared" si="6"/>
        <v>124.26256393709623</v>
      </c>
      <c r="G80" s="6">
        <f t="shared" si="5"/>
        <v>100.098</v>
      </c>
      <c r="H80" s="6">
        <f t="shared" ref="H80:H86" si="7">E80*C80</f>
        <v>15.373590737020002</v>
      </c>
      <c r="N80" s="21"/>
      <c r="R80" s="23"/>
      <c r="S80" s="21"/>
      <c r="Z80" s="23"/>
    </row>
    <row r="81" spans="1:26" x14ac:dyDescent="0.25">
      <c r="A81" s="6" t="s">
        <v>67</v>
      </c>
      <c r="B81" s="37">
        <v>45870</v>
      </c>
      <c r="C81" s="6">
        <v>32.01</v>
      </c>
      <c r="D81" s="6">
        <v>-7.6E-3</v>
      </c>
      <c r="E81" s="54">
        <v>0.50629999999999997</v>
      </c>
      <c r="F81" s="8">
        <f t="shared" si="6"/>
        <v>123.31816845117429</v>
      </c>
      <c r="G81" s="6">
        <f t="shared" si="5"/>
        <v>99.24</v>
      </c>
      <c r="H81" s="6">
        <f t="shared" si="7"/>
        <v>16.206662999999999</v>
      </c>
      <c r="N81" s="21"/>
      <c r="R81" s="23"/>
      <c r="S81" s="21"/>
      <c r="Z81" s="23"/>
    </row>
    <row r="82" spans="1:26" x14ac:dyDescent="0.25">
      <c r="A82" s="6" t="s">
        <v>67</v>
      </c>
      <c r="B82" s="37">
        <v>45901</v>
      </c>
      <c r="C82" s="6">
        <v>30.093457170000001</v>
      </c>
      <c r="D82" s="6">
        <v>-5.9900000000000002E-2</v>
      </c>
      <c r="E82" s="6">
        <v>0.52410000000000001</v>
      </c>
      <c r="F82" s="8">
        <f t="shared" si="6"/>
        <v>115.93141016094896</v>
      </c>
      <c r="G82" s="6">
        <f t="shared" si="5"/>
        <v>94.01</v>
      </c>
      <c r="H82" s="6">
        <f t="shared" si="7"/>
        <v>15.771980902797001</v>
      </c>
      <c r="N82" s="21"/>
      <c r="R82" s="23"/>
      <c r="S82" s="21"/>
      <c r="Z82" s="23"/>
    </row>
    <row r="83" spans="1:26" x14ac:dyDescent="0.25">
      <c r="A83" s="6" t="s">
        <v>67</v>
      </c>
      <c r="B83" s="37">
        <v>45931</v>
      </c>
      <c r="C83" s="6">
        <v>28.1616</v>
      </c>
      <c r="D83" s="6">
        <v>-6.4199999999999993E-2</v>
      </c>
      <c r="E83" s="6">
        <v>0.55310000000000004</v>
      </c>
      <c r="F83" s="8">
        <f t="shared" si="6"/>
        <v>108.48861362861604</v>
      </c>
      <c r="G83" s="6">
        <f t="shared" si="5"/>
        <v>93.58</v>
      </c>
      <c r="H83" s="6">
        <f t="shared" si="7"/>
        <v>15.57618096</v>
      </c>
      <c r="N83" s="21"/>
      <c r="R83" s="23"/>
      <c r="S83" s="21"/>
      <c r="Z83" s="23"/>
    </row>
    <row r="84" spans="1:26" x14ac:dyDescent="0.25">
      <c r="A84" s="6" t="s">
        <v>67</v>
      </c>
      <c r="B84" s="37">
        <v>45962</v>
      </c>
      <c r="C84" s="6">
        <v>28.979199999999999</v>
      </c>
      <c r="D84" s="6">
        <v>2.9000000000000001E-2</v>
      </c>
      <c r="E84" s="6">
        <v>0.46460000000000001</v>
      </c>
      <c r="F84" s="8">
        <f t="shared" si="6"/>
        <v>111.63478342384589</v>
      </c>
      <c r="G84" s="6">
        <f t="shared" si="5"/>
        <v>102.9</v>
      </c>
      <c r="H84" s="6">
        <f t="shared" si="7"/>
        <v>13.463736320000001</v>
      </c>
      <c r="R84" s="23"/>
      <c r="S84" s="21"/>
      <c r="Z84" s="23"/>
    </row>
    <row r="85" spans="1:26" x14ac:dyDescent="0.25">
      <c r="A85" s="6" t="s">
        <v>67</v>
      </c>
      <c r="B85" s="37">
        <v>45992</v>
      </c>
      <c r="C85" s="6">
        <v>28.538</v>
      </c>
      <c r="D85" s="6">
        <v>-1.52E-2</v>
      </c>
      <c r="E85" s="6">
        <v>0.50849999999999995</v>
      </c>
      <c r="F85" s="8">
        <f t="shared" si="6"/>
        <v>109.93793471580344</v>
      </c>
      <c r="G85" s="6">
        <f t="shared" si="5"/>
        <v>98.48</v>
      </c>
      <c r="H85" s="6">
        <f t="shared" si="7"/>
        <v>14.511572999999999</v>
      </c>
      <c r="R85" s="23"/>
      <c r="S85" s="21"/>
    </row>
    <row r="86" spans="1:26" x14ac:dyDescent="0.25">
      <c r="A86" s="6" t="s">
        <v>67</v>
      </c>
      <c r="B86" s="37">
        <v>46023</v>
      </c>
      <c r="C86" s="6">
        <v>25.659400000000002</v>
      </c>
      <c r="D86" s="6">
        <v>-0.1009</v>
      </c>
      <c r="E86" s="6">
        <v>0.49590000000000001</v>
      </c>
      <c r="F86" s="8">
        <f t="shared" si="6"/>
        <v>98.845197102978872</v>
      </c>
      <c r="G86" s="6">
        <f t="shared" si="5"/>
        <v>89.91</v>
      </c>
      <c r="H86" s="6">
        <f t="shared" si="7"/>
        <v>12.724496460000001</v>
      </c>
    </row>
    <row r="87" spans="1:26" x14ac:dyDescent="0.25">
      <c r="A87" s="6" t="s">
        <v>67</v>
      </c>
      <c r="B87" s="37">
        <v>46054</v>
      </c>
      <c r="F87" s="8"/>
    </row>
    <row r="88" spans="1:26" x14ac:dyDescent="0.25">
      <c r="A88" s="6" t="s">
        <v>67</v>
      </c>
      <c r="B88" s="37">
        <v>46082</v>
      </c>
      <c r="F88" s="8"/>
    </row>
    <row r="89" spans="1:26" x14ac:dyDescent="0.25">
      <c r="A89" s="6" t="s">
        <v>67</v>
      </c>
      <c r="B89" s="37">
        <v>46113</v>
      </c>
      <c r="F89" s="8"/>
    </row>
    <row r="90" spans="1:26" x14ac:dyDescent="0.25">
      <c r="A90" s="6" t="s">
        <v>67</v>
      </c>
      <c r="B90" s="37">
        <v>46143</v>
      </c>
      <c r="F90" s="8"/>
    </row>
    <row r="91" spans="1:26" x14ac:dyDescent="0.25">
      <c r="A91" s="6" t="s">
        <v>67</v>
      </c>
      <c r="B91" s="37">
        <v>46174</v>
      </c>
      <c r="F91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8"/>
  <sheetViews>
    <sheetView workbookViewId="0">
      <pane ySplit="2" topLeftCell="A39" activePane="bottomLeft" state="frozen"/>
      <selection pane="bottomLeft" activeCell="I64" sqref="I64"/>
    </sheetView>
  </sheetViews>
  <sheetFormatPr defaultRowHeight="15" x14ac:dyDescent="0.25"/>
  <cols>
    <col min="2" max="2" width="9.5703125" bestFit="1" customWidth="1"/>
    <col min="13" max="13" width="9.140625" style="23"/>
    <col min="22" max="22" width="9.140625" style="23"/>
  </cols>
  <sheetData>
    <row r="1" spans="1:22" ht="15.75" thickBot="1" x14ac:dyDescent="0.3">
      <c r="A1" s="62" t="s">
        <v>0</v>
      </c>
      <c r="B1" s="64" t="s">
        <v>68</v>
      </c>
      <c r="C1" s="64"/>
      <c r="D1" s="64"/>
      <c r="E1" s="64"/>
      <c r="F1" s="64" t="s">
        <v>69</v>
      </c>
      <c r="G1" s="64"/>
      <c r="H1" s="64"/>
      <c r="I1" s="64"/>
      <c r="L1" t="s">
        <v>73</v>
      </c>
      <c r="M1" s="1"/>
      <c r="V1" s="1"/>
    </row>
    <row r="2" spans="1:22" ht="9" customHeight="1" thickBot="1" x14ac:dyDescent="0.3">
      <c r="A2" s="63"/>
      <c r="B2" s="24" t="s">
        <v>70</v>
      </c>
      <c r="C2" s="25" t="s">
        <v>71</v>
      </c>
      <c r="D2" s="25" t="s">
        <v>66</v>
      </c>
      <c r="E2" s="25" t="s">
        <v>72</v>
      </c>
      <c r="F2" s="24" t="s">
        <v>70</v>
      </c>
      <c r="G2" s="24" t="s">
        <v>71</v>
      </c>
      <c r="H2" s="24" t="s">
        <v>66</v>
      </c>
      <c r="I2" s="24" t="s">
        <v>72</v>
      </c>
    </row>
    <row r="3" spans="1:22" x14ac:dyDescent="0.25">
      <c r="A3" s="26">
        <v>44197</v>
      </c>
      <c r="B3" s="23">
        <v>88.862303186360279</v>
      </c>
      <c r="C3" s="23">
        <v>92.562092304030543</v>
      </c>
      <c r="D3" s="23">
        <f>UHT!D26*100+100</f>
        <v>94.726958562265125</v>
      </c>
      <c r="E3" s="23">
        <v>92.145245406321237</v>
      </c>
      <c r="F3" s="21">
        <v>85.423055449103543</v>
      </c>
      <c r="G3" s="21">
        <v>60.98813756342556</v>
      </c>
      <c r="H3" s="21">
        <v>80.996750339330532</v>
      </c>
      <c r="I3" s="21">
        <v>81.189559789725777</v>
      </c>
    </row>
    <row r="4" spans="1:22" x14ac:dyDescent="0.25">
      <c r="A4" s="27">
        <v>44228</v>
      </c>
      <c r="B4" s="23">
        <v>95.939885866105257</v>
      </c>
      <c r="C4" s="23">
        <v>100.10857748574091</v>
      </c>
      <c r="D4" s="23">
        <f>UHT!D27*100+100</f>
        <v>98.107943628692368</v>
      </c>
      <c r="E4" s="23">
        <v>85.319925575048913</v>
      </c>
      <c r="F4" s="21">
        <v>81.954781901209742</v>
      </c>
      <c r="G4" s="21">
        <v>61.054356949792137</v>
      </c>
      <c r="H4" s="21">
        <v>79.464246163983091</v>
      </c>
      <c r="I4" s="21">
        <v>69.270871987303877</v>
      </c>
    </row>
    <row r="5" spans="1:22" x14ac:dyDescent="0.25">
      <c r="A5" s="26">
        <v>44256</v>
      </c>
      <c r="B5" s="23">
        <v>108.38039690437142</v>
      </c>
      <c r="C5" s="23">
        <v>99.472711410047793</v>
      </c>
      <c r="D5" s="23">
        <f>UHT!D28*100+100</f>
        <v>100.85863289514336</v>
      </c>
      <c r="E5" s="23">
        <v>101.98813690915416</v>
      </c>
      <c r="F5" s="21">
        <v>88.82291790664307</v>
      </c>
      <c r="G5" s="21">
        <v>60.732424291927195</v>
      </c>
      <c r="H5" s="21">
        <v>80.14655232142475</v>
      </c>
      <c r="I5" s="21">
        <v>70.6480717605764</v>
      </c>
    </row>
    <row r="6" spans="1:22" x14ac:dyDescent="0.25">
      <c r="A6" s="27">
        <v>44287</v>
      </c>
      <c r="B6" s="23">
        <v>92.368003643401906</v>
      </c>
      <c r="C6" s="23">
        <v>99.684902620573382</v>
      </c>
      <c r="D6" s="23">
        <f>UHT!D29*100+100</f>
        <v>103.17575485829715</v>
      </c>
      <c r="E6" s="23">
        <v>101.79566512142351</v>
      </c>
      <c r="F6" s="21">
        <v>82.043956048183958</v>
      </c>
      <c r="G6" s="21">
        <v>60.541058014521077</v>
      </c>
      <c r="H6" s="21">
        <v>82.691810350530062</v>
      </c>
      <c r="I6" s="21">
        <v>71.916674544139326</v>
      </c>
    </row>
    <row r="7" spans="1:22" x14ac:dyDescent="0.25">
      <c r="A7" s="26">
        <v>44317</v>
      </c>
      <c r="B7" s="23">
        <v>118.99862003675025</v>
      </c>
      <c r="C7" s="23">
        <v>99.492366636239311</v>
      </c>
      <c r="D7" s="23">
        <f>UHT!D30*100+100</f>
        <v>106.3123329849776</v>
      </c>
      <c r="E7" s="23">
        <v>120.16070813121553</v>
      </c>
      <c r="F7" s="21">
        <v>97.631175520896804</v>
      </c>
      <c r="G7" s="21">
        <v>60.233731405265651</v>
      </c>
      <c r="H7" s="21">
        <v>87.911592771161693</v>
      </c>
      <c r="I7" s="21">
        <v>86.415585396659438</v>
      </c>
    </row>
    <row r="8" spans="1:22" x14ac:dyDescent="0.25">
      <c r="A8" s="27">
        <v>44348</v>
      </c>
      <c r="B8" s="23">
        <v>124.2811528620899</v>
      </c>
      <c r="C8" s="23">
        <v>111.14121000793318</v>
      </c>
      <c r="D8" s="23">
        <f>UHT!D31*100+100</f>
        <v>111.36503488453531</v>
      </c>
      <c r="E8" s="23">
        <v>109.06312308846692</v>
      </c>
      <c r="F8" s="21">
        <v>121.33715049018105</v>
      </c>
      <c r="G8" s="21">
        <v>66.944497916740701</v>
      </c>
      <c r="H8" s="21">
        <v>97.902775957154844</v>
      </c>
      <c r="I8" s="21">
        <v>94.247536268777935</v>
      </c>
    </row>
    <row r="9" spans="1:22" x14ac:dyDescent="0.25">
      <c r="A9" s="26">
        <v>44378</v>
      </c>
      <c r="B9" s="23">
        <v>93.771617379871458</v>
      </c>
      <c r="C9" s="23">
        <v>102.30168981249092</v>
      </c>
      <c r="D9" s="23">
        <f>UHT!D32*100+100</f>
        <v>97.420137672243229</v>
      </c>
      <c r="E9" s="23">
        <v>101.9047054527727</v>
      </c>
      <c r="F9" s="21">
        <v>113.77980849729138</v>
      </c>
      <c r="G9" s="21">
        <v>68.485352605313523</v>
      </c>
      <c r="H9" s="21">
        <v>95.377019122408086</v>
      </c>
      <c r="I9" s="21">
        <v>96.042674231193274</v>
      </c>
    </row>
    <row r="10" spans="1:22" x14ac:dyDescent="0.25">
      <c r="A10" s="27">
        <v>44409</v>
      </c>
      <c r="B10" s="23">
        <v>103.16574835837586</v>
      </c>
      <c r="C10" s="23">
        <v>108.2691313168358</v>
      </c>
      <c r="D10" s="23">
        <f>UHT!D33*100+100</f>
        <v>101.35047499117611</v>
      </c>
      <c r="E10" s="23">
        <v>99.568986354475697</v>
      </c>
      <c r="F10" s="21">
        <v>117.38179091695758</v>
      </c>
      <c r="G10" s="21">
        <v>74.148496345044919</v>
      </c>
      <c r="H10" s="21">
        <v>96.665061912985465</v>
      </c>
      <c r="I10" s="21">
        <v>95.628717199730374</v>
      </c>
    </row>
    <row r="11" spans="1:22" x14ac:dyDescent="0.25">
      <c r="A11" s="26">
        <v>44440</v>
      </c>
      <c r="B11" s="23">
        <v>101.25897057391037</v>
      </c>
      <c r="C11" s="23">
        <v>91.839738719905313</v>
      </c>
      <c r="D11" s="23">
        <f>UHT!D34*100+100</f>
        <v>101.50698541707864</v>
      </c>
      <c r="E11" s="23">
        <v>97.410969479232548</v>
      </c>
      <c r="F11" s="21">
        <v>118.85959312373109</v>
      </c>
      <c r="G11" s="21">
        <v>68.097785308027795</v>
      </c>
      <c r="H11" s="21">
        <v>98.121790299424191</v>
      </c>
      <c r="I11" s="21">
        <v>93.152860524810961</v>
      </c>
    </row>
    <row r="12" spans="1:22" x14ac:dyDescent="0.25">
      <c r="A12" s="27">
        <v>44470</v>
      </c>
      <c r="B12" s="23">
        <v>85.422553432968613</v>
      </c>
      <c r="C12" s="23">
        <v>93.351272407931418</v>
      </c>
      <c r="D12" s="23">
        <f>UHT!D35*100+100</f>
        <v>93.197845715642941</v>
      </c>
      <c r="E12" s="23">
        <v>92.871041532312802</v>
      </c>
      <c r="F12" s="21">
        <v>101.53289944632827</v>
      </c>
      <c r="G12" s="21">
        <v>63.57014906666533</v>
      </c>
      <c r="H12" s="21">
        <v>91.44739473668406</v>
      </c>
      <c r="I12" s="21">
        <v>86.512031786534607</v>
      </c>
    </row>
    <row r="13" spans="1:22" x14ac:dyDescent="0.25">
      <c r="A13" s="26">
        <v>44501</v>
      </c>
      <c r="B13" s="23">
        <v>88.132634279494084</v>
      </c>
      <c r="C13" s="23">
        <v>98.128265265158092</v>
      </c>
      <c r="D13" s="23">
        <f>UHT!D36*100+100</f>
        <v>94.654647704250877</v>
      </c>
      <c r="E13" s="23">
        <v>95.315925939037072</v>
      </c>
      <c r="F13" s="21">
        <v>89.483618942398977</v>
      </c>
      <c r="G13" s="21">
        <v>62.380284505593778</v>
      </c>
      <c r="H13" s="21">
        <v>86.559209322723945</v>
      </c>
      <c r="I13" s="21">
        <v>82.459744146009541</v>
      </c>
    </row>
    <row r="14" spans="1:22" x14ac:dyDescent="0.25">
      <c r="A14" s="27">
        <v>44531</v>
      </c>
      <c r="B14" s="23">
        <v>106.25203563560129</v>
      </c>
      <c r="C14" s="23">
        <v>96.986686653568412</v>
      </c>
      <c r="D14" s="23">
        <f>UHT!D37*100+100</f>
        <v>100.42894077035145</v>
      </c>
      <c r="E14" s="23">
        <v>100.97473012695306</v>
      </c>
      <c r="F14" s="21">
        <v>95.078166686703426</v>
      </c>
      <c r="G14" s="21">
        <v>60.500571067044724</v>
      </c>
      <c r="H14" s="21">
        <v>86.930497062002956</v>
      </c>
      <c r="I14" s="21">
        <v>83.263504114809109</v>
      </c>
    </row>
    <row r="15" spans="1:22" x14ac:dyDescent="0.25">
      <c r="A15" s="26">
        <v>44562</v>
      </c>
      <c r="B15" s="21">
        <v>98.746898292434622</v>
      </c>
      <c r="C15" s="21">
        <v>98.630940761749983</v>
      </c>
      <c r="D15" s="21">
        <f>UHT!D38*100+100</f>
        <v>100.99423601308163</v>
      </c>
      <c r="E15" s="21">
        <v>98.637839877800658</v>
      </c>
      <c r="F15" s="21">
        <v>93.886740556430482</v>
      </c>
      <c r="G15" s="21">
        <v>59.672282409657335</v>
      </c>
      <c r="H15" s="21">
        <v>87.794791370144267</v>
      </c>
      <c r="I15" s="21">
        <v>82.12932186541137</v>
      </c>
    </row>
    <row r="16" spans="1:22" x14ac:dyDescent="0.25">
      <c r="A16" s="27">
        <v>44593</v>
      </c>
      <c r="B16" s="21">
        <v>111.31214698408102</v>
      </c>
      <c r="C16" s="21">
        <v>112.43625856264261</v>
      </c>
      <c r="D16" s="21">
        <f>UHT!D39*100+100</f>
        <v>105.89772109772015</v>
      </c>
      <c r="E16" s="21">
        <v>102.23947546043095</v>
      </c>
      <c r="F16" s="21">
        <v>104.50734664673671</v>
      </c>
      <c r="G16" s="21">
        <v>67.093281740352623</v>
      </c>
      <c r="H16" s="21">
        <v>92.972683303480665</v>
      </c>
      <c r="I16" s="21">
        <v>83.968587874405614</v>
      </c>
    </row>
    <row r="17" spans="1:32" x14ac:dyDescent="0.25">
      <c r="A17" s="26">
        <v>44621</v>
      </c>
      <c r="B17" s="21">
        <v>109.47138786686887</v>
      </c>
      <c r="C17" s="21">
        <v>105.50764643107395</v>
      </c>
      <c r="D17" s="21">
        <f>UHT!D40*100+100</f>
        <v>111.03530739978837</v>
      </c>
      <c r="E17" s="21">
        <v>110.39150235188895</v>
      </c>
      <c r="F17" s="21">
        <v>114.40564279702232</v>
      </c>
      <c r="G17" s="21">
        <v>70.78854247761555</v>
      </c>
      <c r="H17" s="21">
        <v>103.23250470385148</v>
      </c>
      <c r="I17" s="21">
        <v>92.694185658222409</v>
      </c>
    </row>
    <row r="18" spans="1:32" x14ac:dyDescent="0.25">
      <c r="A18" s="27">
        <v>44652</v>
      </c>
      <c r="B18" s="21">
        <v>118.39149104770249</v>
      </c>
      <c r="C18" s="21">
        <v>105.52703508454397</v>
      </c>
      <c r="D18" s="21">
        <f>UHT!D41*100+100</f>
        <v>111.70520433418174</v>
      </c>
      <c r="E18" s="21">
        <v>111.61519665683832</v>
      </c>
      <c r="F18" s="21">
        <v>135.44654635010315</v>
      </c>
      <c r="G18" s="21">
        <v>74.701050056190681</v>
      </c>
      <c r="H18" s="21">
        <v>115.31608031873107</v>
      </c>
      <c r="I18" s="21">
        <v>103.46079761187977</v>
      </c>
    </row>
    <row r="19" spans="1:32" x14ac:dyDescent="0.25">
      <c r="A19" s="26">
        <v>44682</v>
      </c>
      <c r="B19" s="21">
        <v>95.931654479327506</v>
      </c>
      <c r="C19" s="21">
        <v>104.11197084295407</v>
      </c>
      <c r="D19" s="21">
        <f>UHT!D42*100+100</f>
        <v>99.500298311132767</v>
      </c>
      <c r="E19" s="21">
        <v>108.91502949195895</v>
      </c>
      <c r="F19" s="21">
        <v>129.93611284876314</v>
      </c>
      <c r="G19" s="21">
        <v>77.772735453881765</v>
      </c>
      <c r="H19" s="21">
        <v>114.73984391784288</v>
      </c>
      <c r="I19" s="21">
        <v>112.68435823159481</v>
      </c>
    </row>
    <row r="20" spans="1:32" x14ac:dyDescent="0.25">
      <c r="A20" s="27">
        <v>44713</v>
      </c>
      <c r="B20" s="21">
        <v>126.66184633999774</v>
      </c>
      <c r="C20" s="21">
        <v>108.75183801701138</v>
      </c>
      <c r="D20" s="21">
        <f>UHT!D43*100+100</f>
        <v>114.42878374073941</v>
      </c>
      <c r="E20" s="21">
        <v>118.63096643091481</v>
      </c>
      <c r="F20" s="21">
        <v>164.57947959666643</v>
      </c>
      <c r="G20" s="21">
        <v>84.579279282204283</v>
      </c>
      <c r="H20" s="21">
        <v>131.29540786121038</v>
      </c>
      <c r="I20" s="21">
        <v>133.67854318661503</v>
      </c>
    </row>
    <row r="21" spans="1:32" x14ac:dyDescent="0.25">
      <c r="A21" s="26">
        <v>44743</v>
      </c>
      <c r="B21" s="21">
        <v>119.22907072736197</v>
      </c>
      <c r="C21" s="21">
        <v>105.00746604412134</v>
      </c>
      <c r="D21" s="21">
        <f>UHT!D44*100+100</f>
        <v>117.46919219023292</v>
      </c>
      <c r="E21" s="21">
        <v>114.66945228592427</v>
      </c>
      <c r="F21" s="21">
        <v>196.22658413103369</v>
      </c>
      <c r="G21" s="21">
        <v>88.81455797262322</v>
      </c>
      <c r="H21" s="21">
        <v>154.23165499743538</v>
      </c>
      <c r="I21" s="21">
        <v>153.28845329589419</v>
      </c>
    </row>
    <row r="22" spans="1:32" x14ac:dyDescent="0.25">
      <c r="A22" s="27">
        <v>44774</v>
      </c>
      <c r="B22" s="21">
        <v>78.866801590828572</v>
      </c>
      <c r="C22" s="21">
        <v>106.02957903397426</v>
      </c>
      <c r="D22" s="21">
        <f>UHT!D45*100+100</f>
        <v>87.023537840798326</v>
      </c>
      <c r="E22" s="21">
        <v>95.345349912829093</v>
      </c>
      <c r="F22" s="21">
        <v>154.75763077508265</v>
      </c>
      <c r="G22" s="21">
        <v>94.169701939257422</v>
      </c>
      <c r="H22" s="21">
        <v>134.2178426491827</v>
      </c>
      <c r="I22" s="21">
        <v>146.1534121709339</v>
      </c>
    </row>
    <row r="23" spans="1:32" x14ac:dyDescent="0.25">
      <c r="A23" s="26">
        <v>44805</v>
      </c>
      <c r="B23" s="21">
        <v>78.966440754363475</v>
      </c>
      <c r="C23" s="21">
        <v>94.49483025955297</v>
      </c>
      <c r="D23" s="21">
        <f>UHT!D46*100+100</f>
        <v>82.653679736055125</v>
      </c>
      <c r="E23" s="21">
        <v>79.174886134418387</v>
      </c>
      <c r="F23" s="21">
        <v>122.20659281886222</v>
      </c>
      <c r="G23" s="21">
        <v>88.985500003428271</v>
      </c>
      <c r="H23" s="21">
        <v>110.93598581189787</v>
      </c>
      <c r="I23" s="21">
        <v>115.71679766790409</v>
      </c>
    </row>
    <row r="24" spans="1:32" x14ac:dyDescent="0.25">
      <c r="A24" s="27">
        <v>44835</v>
      </c>
      <c r="B24" s="21">
        <v>105.09006439563547</v>
      </c>
      <c r="C24" s="21">
        <v>96.147223729081361</v>
      </c>
      <c r="D24" s="21">
        <f>UHT!D47*100+100</f>
        <v>122.6884694271134</v>
      </c>
      <c r="E24" s="21">
        <v>98.728823804355656</v>
      </c>
      <c r="F24" s="21">
        <v>128.42698708905434</v>
      </c>
      <c r="G24" s="21">
        <v>85.55708777473788</v>
      </c>
      <c r="H24" s="21">
        <v>136.10566303649716</v>
      </c>
      <c r="I24" s="21">
        <v>114.24583328158776</v>
      </c>
    </row>
    <row r="25" spans="1:32" x14ac:dyDescent="0.25">
      <c r="A25" s="26">
        <v>44866</v>
      </c>
      <c r="B25" s="21">
        <v>90.106207352682546</v>
      </c>
      <c r="C25" s="21">
        <v>96.289389513766238</v>
      </c>
      <c r="D25" s="21">
        <f>UHT!D48*100+100</f>
        <v>84.802560891657492</v>
      </c>
      <c r="E25" s="21">
        <v>93.499800656097591</v>
      </c>
      <c r="F25" s="21">
        <v>115.72068728326614</v>
      </c>
      <c r="G25" s="21">
        <v>82.382397504052221</v>
      </c>
      <c r="H25" s="21">
        <v>115.42108777351967</v>
      </c>
      <c r="I25" s="21">
        <v>106.81962637618216</v>
      </c>
    </row>
    <row r="26" spans="1:32" x14ac:dyDescent="0.25">
      <c r="A26" s="27">
        <v>44896</v>
      </c>
      <c r="B26" s="21">
        <v>96.861429954927019</v>
      </c>
      <c r="C26" s="21">
        <v>101.61111646576586</v>
      </c>
      <c r="D26" s="21">
        <f>UHT!D49*100+100</f>
        <v>95.500811164590047</v>
      </c>
      <c r="E26" s="21">
        <v>99.287928162965883</v>
      </c>
      <c r="F26" s="21">
        <v>112.08871245624097</v>
      </c>
      <c r="G26" s="21">
        <v>83.709673875132694</v>
      </c>
      <c r="H26" s="21">
        <v>110.22807507870476</v>
      </c>
      <c r="I26" s="21">
        <v>106.0589939003323</v>
      </c>
    </row>
    <row r="27" spans="1:32" x14ac:dyDescent="0.25">
      <c r="A27" s="26">
        <v>44927</v>
      </c>
      <c r="B27" s="21">
        <v>122.84508685160827</v>
      </c>
      <c r="C27" s="21">
        <v>102.08783451789768</v>
      </c>
      <c r="D27" s="21">
        <f>UHT!D50*100+100</f>
        <v>97.115770610323366</v>
      </c>
      <c r="E27" s="21">
        <v>100.97559361690057</v>
      </c>
      <c r="F27" s="21">
        <v>137.69547616771868</v>
      </c>
      <c r="G27" s="21">
        <v>85.457393341117282</v>
      </c>
      <c r="H27" s="21">
        <v>107.04884454160994</v>
      </c>
      <c r="I27" s="21">
        <v>107.0936986749729</v>
      </c>
    </row>
    <row r="28" spans="1:32" x14ac:dyDescent="0.25">
      <c r="A28" s="27">
        <v>44958</v>
      </c>
      <c r="B28" s="21">
        <v>102.01426990260735</v>
      </c>
      <c r="C28" s="21">
        <v>108.22423507779226</v>
      </c>
      <c r="D28" s="21">
        <f>UHT!D51*100+100</f>
        <v>109.80932426520931</v>
      </c>
      <c r="E28" s="21">
        <v>94.649296062393944</v>
      </c>
      <c r="F28" s="21">
        <v>140.46903470141692</v>
      </c>
      <c r="G28" s="21">
        <v>92.485610260844354</v>
      </c>
      <c r="H28" s="21">
        <v>117.54961282485627</v>
      </c>
      <c r="I28" s="21">
        <v>101.36343192304315</v>
      </c>
    </row>
    <row r="29" spans="1:32" x14ac:dyDescent="0.25">
      <c r="A29" s="26">
        <v>44986</v>
      </c>
      <c r="B29" s="21">
        <v>97.285647743813129</v>
      </c>
      <c r="C29" s="21">
        <v>106.1102261783933</v>
      </c>
      <c r="D29" s="21">
        <f>UHT!D52*100+100</f>
        <v>99.354327724542031</v>
      </c>
      <c r="E29" s="21">
        <v>110.54216895210658</v>
      </c>
      <c r="F29" s="21">
        <v>136.65621028875509</v>
      </c>
      <c r="G29" s="21">
        <v>98.136690230249258</v>
      </c>
      <c r="H29" s="21">
        <v>116.79062756493798</v>
      </c>
      <c r="I29" s="21">
        <v>112.0493361720239</v>
      </c>
    </row>
    <row r="30" spans="1:32" x14ac:dyDescent="0.25">
      <c r="A30" s="27">
        <v>45017</v>
      </c>
      <c r="B30" s="21">
        <v>112.26656186908552</v>
      </c>
      <c r="C30" s="21">
        <v>102.21694029449795</v>
      </c>
      <c r="D30" s="21">
        <f>UHT!D53*100+100</f>
        <v>107.85022944809283</v>
      </c>
      <c r="E30" s="21">
        <v>104.06003849118176</v>
      </c>
      <c r="F30" s="21">
        <v>153.41922887177284</v>
      </c>
      <c r="G30" s="21">
        <v>100.31232205965028</v>
      </c>
      <c r="H30" s="21">
        <v>125.95895980265317</v>
      </c>
      <c r="I30" s="21">
        <v>116.59858234972171</v>
      </c>
      <c r="R30" s="23"/>
      <c r="S30" s="21"/>
      <c r="U30" s="23"/>
      <c r="V30" s="21"/>
      <c r="Z30" s="23"/>
      <c r="AA30" s="21"/>
      <c r="AE30" s="23"/>
      <c r="AF30" s="21"/>
    </row>
    <row r="31" spans="1:32" x14ac:dyDescent="0.25">
      <c r="A31" s="26">
        <v>45047</v>
      </c>
      <c r="B31" s="21">
        <v>91.187019556719605</v>
      </c>
      <c r="C31" s="21">
        <v>103.44457802905302</v>
      </c>
      <c r="D31" s="21">
        <f>UHT!D54*100+100</f>
        <v>96.092924172638376</v>
      </c>
      <c r="E31" s="21">
        <v>99.567481279486742</v>
      </c>
      <c r="F31" s="21">
        <v>139.89842223507191</v>
      </c>
      <c r="G31" s="21">
        <v>103.76765826574992</v>
      </c>
      <c r="H31" s="21">
        <v>121.03764773180755</v>
      </c>
      <c r="I31" s="21">
        <v>116.09427165320611</v>
      </c>
      <c r="R31" s="23"/>
      <c r="S31" s="21"/>
      <c r="U31" s="23"/>
      <c r="V31" s="21"/>
      <c r="Z31" s="23"/>
      <c r="AA31" s="21"/>
      <c r="AE31" s="23"/>
      <c r="AF31" s="21"/>
    </row>
    <row r="32" spans="1:32" x14ac:dyDescent="0.25">
      <c r="A32" s="27">
        <v>45078</v>
      </c>
      <c r="B32" s="21">
        <v>91.98438522174024</v>
      </c>
      <c r="C32" s="21">
        <v>104.78845286212746</v>
      </c>
      <c r="D32" s="21">
        <f>UHT!D55*100+100</f>
        <v>95.974089247923615</v>
      </c>
      <c r="E32" s="21">
        <v>95.69913945077559</v>
      </c>
      <c r="F32" s="21">
        <v>128.68470362784524</v>
      </c>
      <c r="G32" s="21">
        <v>108.73652366793885</v>
      </c>
      <c r="H32" s="21">
        <v>116.16478005771238</v>
      </c>
      <c r="I32" s="21">
        <v>111.10121892376395</v>
      </c>
      <c r="R32" s="23"/>
      <c r="S32" s="21"/>
      <c r="U32" s="23"/>
      <c r="V32" s="21"/>
      <c r="Z32" s="23"/>
      <c r="AA32" s="21"/>
      <c r="AE32" s="23"/>
      <c r="AF32" s="21"/>
    </row>
    <row r="33" spans="1:32" x14ac:dyDescent="0.25">
      <c r="A33" s="26">
        <v>45108</v>
      </c>
      <c r="B33" s="21">
        <v>93.7</v>
      </c>
      <c r="C33" s="21">
        <v>95.65</v>
      </c>
      <c r="D33" s="21">
        <f>UHT!D56*100+100</f>
        <v>99.48</v>
      </c>
      <c r="E33" s="21">
        <v>100.9</v>
      </c>
      <c r="F33" s="21">
        <v>120.57756729929099</v>
      </c>
      <c r="G33" s="21">
        <v>104.00648488838351</v>
      </c>
      <c r="H33" s="21">
        <v>115.56072320141227</v>
      </c>
      <c r="I33" s="21">
        <v>112.10112989407781</v>
      </c>
      <c r="R33" s="23"/>
      <c r="S33" s="21"/>
      <c r="U33" s="23"/>
      <c r="V33" s="21"/>
      <c r="Z33" s="23"/>
      <c r="AA33" s="21"/>
      <c r="AE33" s="23"/>
      <c r="AF33" s="21"/>
    </row>
    <row r="34" spans="1:32" x14ac:dyDescent="0.25">
      <c r="A34" s="27">
        <v>45139</v>
      </c>
      <c r="B34" s="21">
        <v>95.01</v>
      </c>
      <c r="C34" s="21">
        <v>98.79</v>
      </c>
      <c r="D34" s="21">
        <f>UHT!D57*100+100</f>
        <v>93.07</v>
      </c>
      <c r="E34" s="21">
        <v>96.41</v>
      </c>
      <c r="F34" s="21">
        <v>114.56074669105637</v>
      </c>
      <c r="G34" s="21">
        <v>102.74800642123407</v>
      </c>
      <c r="H34" s="21">
        <v>107.55236508355441</v>
      </c>
      <c r="I34" s="21">
        <v>108.07669933088042</v>
      </c>
      <c r="R34" s="23"/>
      <c r="S34" s="21"/>
      <c r="U34" s="23"/>
      <c r="V34" s="21"/>
      <c r="Z34" s="23"/>
      <c r="AA34" s="21"/>
      <c r="AE34" s="23"/>
      <c r="AF34" s="21"/>
    </row>
    <row r="35" spans="1:32" x14ac:dyDescent="0.25">
      <c r="A35" s="26">
        <v>45170</v>
      </c>
      <c r="B35" s="21">
        <v>87.29</v>
      </c>
      <c r="C35" s="21">
        <v>97.27</v>
      </c>
      <c r="D35" s="21">
        <f>UHT!D58*100+100</f>
        <v>92.98</v>
      </c>
      <c r="E35" s="21">
        <v>92.51</v>
      </c>
      <c r="F35" s="21">
        <v>100.0000757866231</v>
      </c>
      <c r="G35" s="21">
        <v>99.942985845934373</v>
      </c>
      <c r="H35" s="21">
        <v>100.00218905468888</v>
      </c>
      <c r="I35" s="21">
        <v>99.981754550997479</v>
      </c>
      <c r="R35" s="23"/>
      <c r="S35" s="21"/>
      <c r="U35" s="23"/>
      <c r="V35" s="21"/>
      <c r="Z35" s="23"/>
      <c r="AA35" s="21"/>
      <c r="AE35" s="23"/>
      <c r="AF35" s="21"/>
    </row>
    <row r="36" spans="1:32" x14ac:dyDescent="0.25">
      <c r="A36" s="27">
        <v>45200</v>
      </c>
      <c r="B36" s="21">
        <v>94.424661511656453</v>
      </c>
      <c r="C36" s="21">
        <v>106.44928802532189</v>
      </c>
      <c r="D36" s="21">
        <f>UHT!D59*100+100</f>
        <v>92.334740075057951</v>
      </c>
      <c r="E36" s="21">
        <v>93.386538523875956</v>
      </c>
      <c r="F36" s="21">
        <v>94.424733072918784</v>
      </c>
      <c r="G36" s="21">
        <v>106.38859686424537</v>
      </c>
      <c r="H36" s="21">
        <v>92.336761333015033</v>
      </c>
      <c r="I36" s="21">
        <v>93.369499730614365</v>
      </c>
      <c r="R36" s="23"/>
      <c r="S36" s="21"/>
      <c r="U36" s="23"/>
      <c r="V36" s="21"/>
      <c r="Z36" s="23"/>
      <c r="AA36" s="21"/>
      <c r="AE36" s="23"/>
      <c r="AF36" s="21"/>
    </row>
    <row r="37" spans="1:32" x14ac:dyDescent="0.25">
      <c r="A37" s="26">
        <v>45231</v>
      </c>
      <c r="B37" s="21">
        <v>104.99677887299543</v>
      </c>
      <c r="C37" s="21">
        <v>98.585145223489249</v>
      </c>
      <c r="D37" s="21">
        <f>UHT!D60*100+100</f>
        <v>106.99904117470776</v>
      </c>
      <c r="E37" s="21">
        <v>104.30597926204241</v>
      </c>
      <c r="F37" s="21">
        <v>99.142928185988723</v>
      </c>
      <c r="G37" s="21">
        <v>104.88335271984883</v>
      </c>
      <c r="H37" s="21">
        <v>98.79944927810439</v>
      </c>
      <c r="I37" s="21">
        <v>97.389971026087366</v>
      </c>
      <c r="R37" s="23"/>
      <c r="S37" s="21"/>
      <c r="U37" s="23"/>
      <c r="V37" s="21"/>
      <c r="Z37" s="23"/>
      <c r="AA37" s="21"/>
      <c r="AE37" s="23"/>
      <c r="AF37" s="21"/>
    </row>
    <row r="38" spans="1:32" x14ac:dyDescent="0.25">
      <c r="A38" s="27">
        <v>45261</v>
      </c>
      <c r="B38" s="21">
        <v>104.58320364234524</v>
      </c>
      <c r="C38" s="21">
        <v>94.413010727499014</v>
      </c>
      <c r="D38" s="21">
        <f>UHT!D61*100+100</f>
        <v>99.161339483078137</v>
      </c>
      <c r="E38" s="21">
        <v>100.66881757765607</v>
      </c>
      <c r="F38" s="21">
        <v>103.68685048173668</v>
      </c>
      <c r="G38" s="21">
        <v>99.023531054751501</v>
      </c>
      <c r="H38" s="21">
        <v>97.970857306072688</v>
      </c>
      <c r="I38" s="21">
        <v>98.04133227118399</v>
      </c>
      <c r="R38" s="23"/>
      <c r="S38" s="21"/>
      <c r="U38" s="23"/>
      <c r="V38" s="21"/>
      <c r="Z38" s="23"/>
      <c r="AA38" s="21"/>
      <c r="AE38" s="23"/>
      <c r="AF38" s="21"/>
    </row>
    <row r="39" spans="1:32" x14ac:dyDescent="0.25">
      <c r="A39" s="26">
        <v>45292</v>
      </c>
      <c r="B39" s="21">
        <v>108.7109114019064</v>
      </c>
      <c r="C39" s="21">
        <v>92.564398693652834</v>
      </c>
      <c r="D39" s="21">
        <f>UHT!D62*100+100</f>
        <v>106.00507043471137</v>
      </c>
      <c r="E39" s="21">
        <v>99.59606332580239</v>
      </c>
      <c r="F39" s="21">
        <v>112.71892016262794</v>
      </c>
      <c r="G39" s="21">
        <v>91.660536086053298</v>
      </c>
      <c r="H39" s="21">
        <v>103.85407629279293</v>
      </c>
      <c r="I39" s="21">
        <v>97.645307374268739</v>
      </c>
      <c r="R39" s="23"/>
      <c r="S39" s="21"/>
      <c r="U39" s="23"/>
      <c r="V39" s="21"/>
      <c r="Z39" s="23"/>
      <c r="AA39" s="21"/>
      <c r="AE39" s="23"/>
      <c r="AF39" s="21"/>
    </row>
    <row r="40" spans="1:32" x14ac:dyDescent="0.25">
      <c r="A40" s="27">
        <v>45323</v>
      </c>
      <c r="B40" s="21">
        <v>112.24555412176178</v>
      </c>
      <c r="C40" s="21">
        <v>103.3522917830168</v>
      </c>
      <c r="D40" s="21">
        <f>UHT!D63*100+100</f>
        <v>104.54088906103971</v>
      </c>
      <c r="E40" s="21">
        <v>103.98873646352989</v>
      </c>
      <c r="F40" s="21">
        <v>126.52197653660799</v>
      </c>
      <c r="G40" s="21">
        <v>94.733264705535206</v>
      </c>
      <c r="H40" s="21">
        <v>108.56997468261619</v>
      </c>
      <c r="I40" s="21">
        <v>101.54012135443203</v>
      </c>
      <c r="R40" s="23"/>
      <c r="S40" s="21"/>
      <c r="U40" s="23"/>
      <c r="V40" s="21"/>
      <c r="Z40" s="23"/>
      <c r="AA40" s="21"/>
      <c r="AE40" s="23"/>
      <c r="AF40" s="21"/>
    </row>
    <row r="41" spans="1:32" x14ac:dyDescent="0.25">
      <c r="A41" s="26">
        <v>45352</v>
      </c>
      <c r="B41" s="21">
        <v>102.83298597023676</v>
      </c>
      <c r="C41" s="21">
        <v>101.05664612379195</v>
      </c>
      <c r="D41" s="21">
        <f>UHT!D64*100+100</f>
        <v>99.120594002652254</v>
      </c>
      <c r="E41" s="21">
        <v>101.06723914954165</v>
      </c>
      <c r="F41" s="21">
        <v>130.10632638115635</v>
      </c>
      <c r="G41" s="21">
        <v>95.734260074987816</v>
      </c>
      <c r="H41" s="21">
        <v>107.61520381393834</v>
      </c>
      <c r="I41" s="21">
        <v>102.62379728201863</v>
      </c>
      <c r="R41" s="23"/>
      <c r="S41" s="21"/>
      <c r="U41" s="23"/>
      <c r="V41" s="21"/>
      <c r="Z41" s="23"/>
      <c r="AA41" s="21"/>
      <c r="AE41" s="23"/>
      <c r="AF41" s="21"/>
    </row>
    <row r="42" spans="1:32" x14ac:dyDescent="0.25">
      <c r="A42" s="27">
        <v>45383</v>
      </c>
      <c r="B42" s="21">
        <v>105.95930030536596</v>
      </c>
      <c r="C42" s="21">
        <v>107.88898261540953</v>
      </c>
      <c r="D42" s="21">
        <f>UHT!D65*100+100</f>
        <v>107.72321828718943</v>
      </c>
      <c r="E42" s="21">
        <v>102.68813619880677</v>
      </c>
      <c r="F42" s="21">
        <v>137.85975308648904</v>
      </c>
      <c r="G42" s="21">
        <v>103.28671920929456</v>
      </c>
      <c r="H42" s="21">
        <v>115.9265609146926</v>
      </c>
      <c r="I42" s="21">
        <v>105.38246472534665</v>
      </c>
      <c r="R42" s="23"/>
      <c r="S42" s="21"/>
      <c r="U42" s="23"/>
      <c r="V42" s="21"/>
      <c r="Z42" s="23"/>
      <c r="AA42" s="21"/>
      <c r="AE42" s="23"/>
      <c r="AF42" s="21"/>
    </row>
    <row r="43" spans="1:32" x14ac:dyDescent="0.25">
      <c r="A43" s="26">
        <v>45413</v>
      </c>
      <c r="B43" s="21">
        <v>109.51133449098367</v>
      </c>
      <c r="C43" s="21">
        <v>97.223026058279913</v>
      </c>
      <c r="D43" s="21">
        <f>UHT!D66*100+100</f>
        <v>102.36521695355782</v>
      </c>
      <c r="E43" s="21">
        <v>108.75220886677567</v>
      </c>
      <c r="F43" s="21">
        <v>150.97205533098918</v>
      </c>
      <c r="G43" s="21">
        <v>100.41847393159486</v>
      </c>
      <c r="H43" s="21">
        <v>118.66847558712345</v>
      </c>
      <c r="I43" s="21">
        <v>114.60575814706519</v>
      </c>
      <c r="R43" s="23"/>
      <c r="S43" s="21"/>
      <c r="U43" s="23"/>
      <c r="V43" s="21"/>
      <c r="Z43" s="23"/>
      <c r="AA43" s="21"/>
      <c r="AE43" s="23"/>
      <c r="AF43" s="21"/>
    </row>
    <row r="44" spans="1:32" x14ac:dyDescent="0.25">
      <c r="A44" s="27">
        <v>45444</v>
      </c>
      <c r="B44" s="21">
        <v>106.05995172832657</v>
      </c>
      <c r="C44" s="21">
        <v>99.82342413711703</v>
      </c>
      <c r="D44" s="21">
        <f>UHT!D67*100+100</f>
        <v>105.66685640638536</v>
      </c>
      <c r="E44" s="21">
        <v>110.15780633357026</v>
      </c>
      <c r="F44" s="21">
        <v>160.12088900730959</v>
      </c>
      <c r="G44" s="21">
        <v>100.24115914475624</v>
      </c>
      <c r="H44" s="21">
        <v>125.3932476982922</v>
      </c>
      <c r="I44" s="21">
        <v>126.247189106764</v>
      </c>
      <c r="R44" s="23"/>
      <c r="S44" s="21"/>
      <c r="U44" s="23"/>
      <c r="V44" s="21"/>
      <c r="Z44" s="23"/>
      <c r="AA44" s="21"/>
      <c r="AE44" s="23"/>
      <c r="AF44" s="21"/>
    </row>
    <row r="45" spans="1:32" x14ac:dyDescent="0.25">
      <c r="A45" s="26">
        <v>45474</v>
      </c>
      <c r="B45" s="21">
        <v>94.608378452693429</v>
      </c>
      <c r="C45" s="21">
        <v>106.26198866582797</v>
      </c>
      <c r="D45" s="21">
        <f>UHT!D68*100+100</f>
        <v>94.63212826888963</v>
      </c>
      <c r="E45" s="21">
        <v>101.51808206325961</v>
      </c>
      <c r="F45" s="21">
        <v>151.48777665385265</v>
      </c>
      <c r="G45" s="21">
        <v>106.51824916889545</v>
      </c>
      <c r="H45" s="21">
        <v>118.66229900237438</v>
      </c>
      <c r="I45" s="21">
        <v>128.16372503996323</v>
      </c>
      <c r="R45" s="23"/>
      <c r="S45" s="21"/>
      <c r="U45" s="23"/>
      <c r="V45" s="21"/>
      <c r="Z45" s="23"/>
      <c r="AA45" s="21"/>
      <c r="AE45" s="23"/>
      <c r="AF45" s="21"/>
    </row>
    <row r="46" spans="1:32" x14ac:dyDescent="0.25">
      <c r="A46" s="27">
        <v>45505</v>
      </c>
      <c r="B46" s="21">
        <v>101.4865761173331</v>
      </c>
      <c r="C46" s="21">
        <v>104.49847691076259</v>
      </c>
      <c r="D46" s="21">
        <f>UHT!D69*100+100</f>
        <v>97.569445741108169</v>
      </c>
      <c r="E46" s="21">
        <v>100.24458452826828</v>
      </c>
      <c r="F46" s="21">
        <v>153.73975776226771</v>
      </c>
      <c r="G46" s="21">
        <v>111.30994801350678</v>
      </c>
      <c r="H46" s="21">
        <v>115.7781474402732</v>
      </c>
      <c r="I46" s="21">
        <v>128.47719368226328</v>
      </c>
      <c r="R46" s="23"/>
      <c r="S46" s="21"/>
      <c r="U46" s="23"/>
      <c r="V46" s="21"/>
      <c r="Z46" s="23"/>
      <c r="AA46" s="21"/>
      <c r="AE46" s="23"/>
      <c r="AF46" s="21"/>
    </row>
    <row r="47" spans="1:32" x14ac:dyDescent="0.25">
      <c r="A47" s="35">
        <v>45536</v>
      </c>
      <c r="B47" s="21">
        <v>97.814510649010529</v>
      </c>
      <c r="C47" s="21">
        <v>101.69763858079355</v>
      </c>
      <c r="D47" s="21">
        <f>UHT!D70*100+100</f>
        <v>104.10940662036413</v>
      </c>
      <c r="E47" s="21">
        <v>102.39387656007462</v>
      </c>
      <c r="F47" s="21">
        <v>150.37979172813635</v>
      </c>
      <c r="G47" s="21">
        <v>113.19958863524532</v>
      </c>
      <c r="H47" s="21">
        <v>120.53594229611872</v>
      </c>
      <c r="I47" s="21">
        <v>131.55277910686465</v>
      </c>
      <c r="J47" s="23"/>
      <c r="R47" s="23"/>
      <c r="S47" s="21"/>
      <c r="U47" s="23"/>
      <c r="V47" s="21"/>
      <c r="Z47" s="23"/>
      <c r="AA47" s="21"/>
      <c r="AE47" s="23"/>
      <c r="AF47" s="21"/>
    </row>
    <row r="48" spans="1:32" x14ac:dyDescent="0.25">
      <c r="A48" s="36">
        <v>45566</v>
      </c>
      <c r="B48" s="21">
        <v>104.44707963268091</v>
      </c>
      <c r="C48" s="21">
        <v>103.84510199060351</v>
      </c>
      <c r="D48" s="21">
        <f>UHT!D71*100+100</f>
        <v>102.32615216051497</v>
      </c>
      <c r="E48" s="21">
        <v>101.56699390106382</v>
      </c>
      <c r="F48" s="21">
        <v>157.06730081774629</v>
      </c>
      <c r="G48" s="21">
        <v>117.55222827121412</v>
      </c>
      <c r="H48" s="21">
        <v>123.33979172203696</v>
      </c>
      <c r="I48" s="21">
        <v>133.61420313214919</v>
      </c>
      <c r="R48" s="23"/>
      <c r="S48" s="21"/>
      <c r="U48" s="23"/>
      <c r="V48" s="21"/>
      <c r="Z48" s="23"/>
      <c r="AA48" s="21"/>
      <c r="AE48" s="23"/>
      <c r="AF48" s="21"/>
    </row>
    <row r="49" spans="1:32" x14ac:dyDescent="0.25">
      <c r="A49" s="35">
        <v>45597</v>
      </c>
      <c r="B49" s="21">
        <v>89.328804953967179</v>
      </c>
      <c r="C49" s="21">
        <v>99.64717540523084</v>
      </c>
      <c r="D49" s="21">
        <f>UHT!D72*100+100</f>
        <v>91.433259156309362</v>
      </c>
      <c r="E49" s="21">
        <v>98.970747576770606</v>
      </c>
      <c r="F49" s="21">
        <v>140.30634279394548</v>
      </c>
      <c r="G49" s="21">
        <v>117.13747509817409</v>
      </c>
      <c r="H49" s="21">
        <v>112.77359140806229</v>
      </c>
      <c r="I49" s="21">
        <v>132.23897570863289</v>
      </c>
      <c r="R49" s="23"/>
      <c r="S49" s="21"/>
      <c r="U49" s="23"/>
      <c r="V49" s="21"/>
      <c r="Z49" s="23"/>
      <c r="AA49" s="21"/>
      <c r="AE49" s="23"/>
      <c r="AF49" s="21"/>
    </row>
    <row r="50" spans="1:32" x14ac:dyDescent="0.25">
      <c r="A50" s="36">
        <v>45627</v>
      </c>
      <c r="B50" s="21">
        <v>96.005695372133587</v>
      </c>
      <c r="C50" s="21">
        <v>97.477401654266458</v>
      </c>
      <c r="D50" s="21">
        <f>UHT!D73*100+100</f>
        <v>97.89610028229167</v>
      </c>
      <c r="E50" s="21">
        <v>96.221858194203108</v>
      </c>
      <c r="F50" s="21">
        <v>134.70208005053681</v>
      </c>
      <c r="G50" s="21">
        <v>114.18256708911352</v>
      </c>
      <c r="H50" s="21">
        <v>110.40094813677847</v>
      </c>
      <c r="I50" s="21">
        <v>127.24279968382743</v>
      </c>
      <c r="R50" s="23"/>
      <c r="S50" s="21"/>
      <c r="U50" s="23"/>
      <c r="V50" s="21"/>
      <c r="Z50" s="23"/>
      <c r="AA50" s="21"/>
      <c r="AE50" s="23"/>
      <c r="AF50" s="21"/>
    </row>
    <row r="51" spans="1:32" x14ac:dyDescent="0.25">
      <c r="A51" s="35">
        <v>45658</v>
      </c>
      <c r="B51" s="21">
        <v>102.23877775013035</v>
      </c>
      <c r="C51" s="21">
        <v>96.979502916930798</v>
      </c>
      <c r="D51" s="21">
        <f>UHT!D74*100+100</f>
        <v>100.52137738687112</v>
      </c>
      <c r="E51" s="21">
        <v>99.010126990706084</v>
      </c>
      <c r="F51" s="21">
        <v>137.71776024767101</v>
      </c>
      <c r="G51" s="21">
        <v>110.73368598081332</v>
      </c>
      <c r="H51" s="21">
        <v>110.97655371525495</v>
      </c>
      <c r="I51" s="21">
        <v>125.98325755348729</v>
      </c>
      <c r="R51" s="23"/>
      <c r="S51" s="21"/>
      <c r="U51" s="23"/>
      <c r="V51" s="21"/>
      <c r="Z51" s="23"/>
      <c r="AA51" s="21"/>
      <c r="AE51" s="23"/>
      <c r="AF51" s="21"/>
    </row>
    <row r="52" spans="1:32" x14ac:dyDescent="0.25">
      <c r="A52" s="36">
        <v>45689</v>
      </c>
      <c r="B52" s="21">
        <v>108.05929294382189</v>
      </c>
      <c r="C52" s="21">
        <v>100.13154316216742</v>
      </c>
      <c r="D52" s="21">
        <f>UHT!D75*100+100</f>
        <v>104.46180141435552</v>
      </c>
      <c r="E52" s="21">
        <v>97.102407214187508</v>
      </c>
      <c r="F52" s="21">
        <v>148.8168379817011</v>
      </c>
      <c r="G52" s="21">
        <v>110.87934857293702</v>
      </c>
      <c r="H52" s="21">
        <v>115.92810715852522</v>
      </c>
      <c r="I52" s="21">
        <v>122.33277577128587</v>
      </c>
      <c r="R52" s="23"/>
      <c r="S52" s="21"/>
      <c r="U52" s="23"/>
      <c r="V52" s="21"/>
      <c r="Z52" s="23"/>
      <c r="AA52" s="21"/>
      <c r="AE52" s="23"/>
      <c r="AF52" s="21"/>
    </row>
    <row r="53" spans="1:32" x14ac:dyDescent="0.25">
      <c r="A53" s="35">
        <v>45717</v>
      </c>
      <c r="B53" s="21">
        <v>105.31</v>
      </c>
      <c r="C53" s="21">
        <v>102.9</v>
      </c>
      <c r="D53" s="21">
        <f>UHT!D76*100+100</f>
        <v>102.5</v>
      </c>
      <c r="E53" s="21">
        <v>101.6</v>
      </c>
      <c r="F53" s="21">
        <v>156.7190120785294</v>
      </c>
      <c r="G53" s="21">
        <v>114.09484968155218</v>
      </c>
      <c r="H53" s="21">
        <v>118.82630983748834</v>
      </c>
      <c r="I53" s="21">
        <v>124.29010018362644</v>
      </c>
      <c r="R53" s="23"/>
      <c r="S53" s="21"/>
      <c r="U53" s="23"/>
      <c r="V53" s="21"/>
      <c r="Z53" s="23"/>
      <c r="AA53" s="21"/>
      <c r="AE53" s="23"/>
      <c r="AF53" s="21"/>
    </row>
    <row r="54" spans="1:32" x14ac:dyDescent="0.25">
      <c r="A54" s="36">
        <v>45748</v>
      </c>
      <c r="B54" s="21">
        <v>96.78</v>
      </c>
      <c r="C54" s="21">
        <v>102.8</v>
      </c>
      <c r="D54" s="21">
        <f>UHT!D77*100+100</f>
        <v>104.1</v>
      </c>
      <c r="E54" s="21">
        <v>98.32</v>
      </c>
      <c r="F54" s="21">
        <v>151.67265988960077</v>
      </c>
      <c r="G54" s="21">
        <v>117.28950547263564</v>
      </c>
      <c r="H54" s="21">
        <v>123.69818854082536</v>
      </c>
      <c r="I54" s="21">
        <v>122.20202650054151</v>
      </c>
      <c r="R54" s="23"/>
      <c r="S54" s="21"/>
      <c r="U54" s="23"/>
      <c r="V54" s="21"/>
      <c r="Z54" s="23"/>
      <c r="AA54" s="21"/>
      <c r="AE54" s="23"/>
      <c r="AF54" s="21"/>
    </row>
    <row r="55" spans="1:32" x14ac:dyDescent="0.25">
      <c r="A55" s="53">
        <v>45778</v>
      </c>
      <c r="B55" s="21">
        <v>94.33</v>
      </c>
      <c r="C55" s="21">
        <v>97.14</v>
      </c>
      <c r="D55" s="21">
        <v>97.41</v>
      </c>
      <c r="E55" s="21">
        <v>99.81</v>
      </c>
      <c r="F55" s="21">
        <v>143.07282007386041</v>
      </c>
      <c r="G55" s="21">
        <v>113.93502561611827</v>
      </c>
      <c r="H55" s="21">
        <v>120.49440545761797</v>
      </c>
      <c r="I55" s="21">
        <v>121.96984265019047</v>
      </c>
      <c r="R55" s="23"/>
      <c r="S55" s="21"/>
      <c r="U55" s="23"/>
      <c r="V55" s="21"/>
      <c r="Z55" s="23"/>
      <c r="AA55" s="21"/>
      <c r="AE55" s="23"/>
      <c r="AF55" s="21"/>
    </row>
    <row r="56" spans="1:32" ht="15.75" x14ac:dyDescent="0.25">
      <c r="A56" s="35">
        <v>45809</v>
      </c>
      <c r="B56">
        <v>101</v>
      </c>
      <c r="C56">
        <v>109.32</v>
      </c>
      <c r="D56">
        <v>102.1</v>
      </c>
      <c r="E56" s="6">
        <f>MUSSARELA!D79*100+100</f>
        <v>101.78</v>
      </c>
      <c r="F56" s="21">
        <v>144.50354827459901</v>
      </c>
      <c r="G56" s="21">
        <v>124.55377000354048</v>
      </c>
      <c r="H56" s="21">
        <v>123.02478797222794</v>
      </c>
      <c r="I56" s="8">
        <v>124.14090584936386</v>
      </c>
      <c r="R56" s="23"/>
      <c r="S56" s="21"/>
      <c r="U56" s="23"/>
      <c r="V56" s="21"/>
      <c r="Z56" s="23"/>
      <c r="AA56" s="21"/>
      <c r="AE56" s="23"/>
      <c r="AF56" s="21"/>
    </row>
    <row r="57" spans="1:32" x14ac:dyDescent="0.25">
      <c r="A57" s="35">
        <v>45839</v>
      </c>
      <c r="B57">
        <v>101.71</v>
      </c>
      <c r="C57">
        <v>92.81</v>
      </c>
      <c r="D57">
        <v>99.46</v>
      </c>
      <c r="E57">
        <v>100.098</v>
      </c>
      <c r="F57" s="21">
        <v>146.97455895009463</v>
      </c>
      <c r="G57" s="21">
        <v>115.59835394028592</v>
      </c>
      <c r="H57" s="21">
        <v>122.36045411717791</v>
      </c>
      <c r="I57" s="21">
        <v>124.26256393709623</v>
      </c>
      <c r="R57" s="23"/>
      <c r="S57" s="21"/>
      <c r="U57" s="23"/>
      <c r="V57" s="21"/>
      <c r="Z57" s="23"/>
      <c r="AA57" s="21"/>
      <c r="AE57" s="23"/>
      <c r="AF57" s="21"/>
    </row>
    <row r="58" spans="1:32" x14ac:dyDescent="0.25">
      <c r="A58" s="26">
        <v>45870</v>
      </c>
      <c r="B58" s="21">
        <v>92.85</v>
      </c>
      <c r="C58" s="21">
        <v>102.52</v>
      </c>
      <c r="D58" s="21">
        <v>99.63</v>
      </c>
      <c r="E58" s="21">
        <v>99.24</v>
      </c>
      <c r="F58" s="21">
        <v>136.46587798516288</v>
      </c>
      <c r="G58" s="21">
        <v>118.51143245958112</v>
      </c>
      <c r="H58" s="21">
        <v>121.90772043694435</v>
      </c>
      <c r="I58" s="21">
        <v>123.31816845117429</v>
      </c>
      <c r="R58" s="23"/>
      <c r="S58" s="21"/>
      <c r="U58" s="23"/>
      <c r="V58" s="21"/>
      <c r="Z58" s="23"/>
      <c r="AA58" s="21"/>
      <c r="AE58" s="23"/>
      <c r="AF58" s="21"/>
    </row>
    <row r="59" spans="1:32" x14ac:dyDescent="0.25">
      <c r="A59" s="27">
        <v>45901</v>
      </c>
      <c r="B59" s="21">
        <v>92.87</v>
      </c>
      <c r="C59" s="21">
        <v>98.42</v>
      </c>
      <c r="D59" s="21">
        <v>97.01</v>
      </c>
      <c r="E59" s="21">
        <v>94.01</v>
      </c>
      <c r="F59" s="21">
        <v>126.73586088482075</v>
      </c>
      <c r="G59" s="21">
        <v>116.63895182671973</v>
      </c>
      <c r="H59" s="21">
        <v>118.2626795958797</v>
      </c>
      <c r="I59" s="21">
        <v>115.93141016094896</v>
      </c>
      <c r="R59" s="23"/>
      <c r="S59" s="21"/>
      <c r="U59" s="23"/>
      <c r="V59" s="21"/>
      <c r="Z59" s="23"/>
      <c r="AA59" s="21"/>
      <c r="AE59" s="23"/>
      <c r="AF59" s="21"/>
    </row>
    <row r="60" spans="1:32" x14ac:dyDescent="0.25">
      <c r="A60" s="53">
        <v>45931</v>
      </c>
      <c r="B60" s="21">
        <v>93.5</v>
      </c>
      <c r="C60" s="21">
        <v>104.87</v>
      </c>
      <c r="D60" s="21">
        <v>92.59</v>
      </c>
      <c r="E60" s="21">
        <v>93.58</v>
      </c>
      <c r="F60" s="21">
        <v>118.49927203494232</v>
      </c>
      <c r="G60" s="21">
        <v>122.31926878068099</v>
      </c>
      <c r="H60" s="21">
        <v>109.49941503782502</v>
      </c>
      <c r="I60" s="21">
        <v>108.48861362861604</v>
      </c>
      <c r="R60" s="23"/>
      <c r="S60" s="21"/>
      <c r="U60" s="23"/>
      <c r="V60" s="21"/>
      <c r="Z60" s="23"/>
      <c r="AA60" s="21"/>
      <c r="AE60" s="23"/>
      <c r="AF60" s="21"/>
    </row>
    <row r="61" spans="1:32" x14ac:dyDescent="0.25">
      <c r="A61" s="4">
        <v>45962</v>
      </c>
      <c r="B61" s="21">
        <v>87.789999999999992</v>
      </c>
      <c r="C61" s="21">
        <v>103.2</v>
      </c>
      <c r="D61" s="21">
        <v>85.710000000000008</v>
      </c>
      <c r="E61" s="21">
        <v>102.9</v>
      </c>
      <c r="F61" s="21">
        <v>104.0250867958338</v>
      </c>
      <c r="G61" s="21">
        <v>126.23348538166277</v>
      </c>
      <c r="H61" s="21">
        <v>93.851948628919814</v>
      </c>
      <c r="I61" s="21">
        <v>111.63478342384589</v>
      </c>
      <c r="R61" s="23"/>
      <c r="S61" s="21"/>
      <c r="U61" s="23"/>
      <c r="V61" s="21"/>
      <c r="Z61" s="23"/>
      <c r="AA61" s="21"/>
      <c r="AE61" s="23"/>
      <c r="AF61" s="21"/>
    </row>
    <row r="62" spans="1:32" x14ac:dyDescent="0.25">
      <c r="A62" s="35">
        <v>45992</v>
      </c>
      <c r="B62" s="21">
        <f>SPOT!G85</f>
        <v>86.85</v>
      </c>
      <c r="C62">
        <f>PASTEURIZADO!H85</f>
        <v>92.67</v>
      </c>
      <c r="D62">
        <f>UHT!G85</f>
        <v>191.45</v>
      </c>
      <c r="E62">
        <f>MUSSARELA!G85</f>
        <v>98.48</v>
      </c>
      <c r="F62" s="21">
        <f>SPOT!F85</f>
        <v>90.312465001679925</v>
      </c>
      <c r="G62" s="21">
        <f>PASTEURIZADO!G85</f>
        <v>116.98057090318689</v>
      </c>
      <c r="H62" s="21">
        <f>UHT!F85</f>
        <v>179.67955565006696</v>
      </c>
      <c r="I62" s="21">
        <f>MUSSARELA!F85</f>
        <v>109.93793471580344</v>
      </c>
      <c r="R62" s="23"/>
      <c r="S62" s="21"/>
      <c r="U62" s="23"/>
      <c r="V62" s="21"/>
      <c r="Z62" s="23"/>
      <c r="AA62" s="21"/>
      <c r="AE62" s="23"/>
      <c r="AF62" s="21"/>
    </row>
    <row r="63" spans="1:32" x14ac:dyDescent="0.25">
      <c r="A63" s="36">
        <v>46023</v>
      </c>
      <c r="B63" s="21">
        <f>SPOT!G86</f>
        <v>104.42</v>
      </c>
      <c r="C63">
        <f>PASTEURIZADO!H86</f>
        <v>98.89</v>
      </c>
      <c r="D63">
        <f>UHT!G86</f>
        <v>0</v>
      </c>
      <c r="E63">
        <f>MUSSARELA!G86</f>
        <v>89.91</v>
      </c>
      <c r="F63" s="21">
        <f>SPOT!F86</f>
        <v>94.33979168999889</v>
      </c>
      <c r="G63">
        <f>PASTEURIZADO!H86</f>
        <v>98.89</v>
      </c>
      <c r="H63" s="21">
        <f>UHT!F85</f>
        <v>179.67955565006696</v>
      </c>
      <c r="I63" s="21">
        <f>MUSSARELA!F86</f>
        <v>98.845197102978872</v>
      </c>
      <c r="R63" s="23"/>
      <c r="S63" s="21"/>
      <c r="U63" s="23"/>
      <c r="V63" s="21"/>
      <c r="Z63" s="23"/>
      <c r="AA63" s="21"/>
      <c r="AE63" s="23"/>
      <c r="AF63" s="21"/>
    </row>
    <row r="64" spans="1:32" x14ac:dyDescent="0.25">
      <c r="A64" s="35">
        <v>46054</v>
      </c>
      <c r="R64" s="23"/>
      <c r="S64" s="21"/>
      <c r="U64" s="23"/>
      <c r="V64" s="21"/>
      <c r="Z64" s="23"/>
      <c r="AA64" s="21"/>
      <c r="AE64" s="23"/>
      <c r="AF64" s="21"/>
    </row>
    <row r="65" spans="1:32" x14ac:dyDescent="0.25">
      <c r="A65" s="36">
        <v>46082</v>
      </c>
      <c r="R65" s="23"/>
      <c r="S65" s="21"/>
      <c r="U65" s="23"/>
      <c r="V65" s="21"/>
      <c r="Z65" s="23"/>
      <c r="AA65" s="21"/>
      <c r="AE65" s="23"/>
      <c r="AF65" s="21"/>
    </row>
    <row r="66" spans="1:32" x14ac:dyDescent="0.25">
      <c r="A66" s="35">
        <v>46113</v>
      </c>
      <c r="R66" s="23"/>
      <c r="S66" s="21"/>
      <c r="U66" s="23"/>
      <c r="V66" s="21"/>
      <c r="Z66" s="23"/>
      <c r="AA66" s="21"/>
      <c r="AE66" s="23"/>
      <c r="AF66" s="21"/>
    </row>
    <row r="67" spans="1:32" x14ac:dyDescent="0.25">
      <c r="A67" s="36">
        <v>46143</v>
      </c>
      <c r="R67" s="23"/>
      <c r="S67" s="21"/>
      <c r="U67" s="23"/>
      <c r="V67" s="21"/>
      <c r="Z67" s="23"/>
      <c r="AA67" s="21"/>
      <c r="AE67" s="23"/>
      <c r="AF67" s="21"/>
    </row>
    <row r="68" spans="1:32" x14ac:dyDescent="0.25">
      <c r="A68" s="35">
        <v>46174</v>
      </c>
      <c r="R68" s="23"/>
      <c r="S68" s="21"/>
      <c r="U68" s="23"/>
      <c r="V68" s="21"/>
      <c r="Z68" s="23"/>
      <c r="AA68" s="21"/>
      <c r="AE68" s="23"/>
      <c r="AF68" s="21"/>
    </row>
    <row r="69" spans="1:32" x14ac:dyDescent="0.25">
      <c r="A69" s="36">
        <v>46204</v>
      </c>
      <c r="R69" s="23"/>
      <c r="S69" s="21"/>
      <c r="U69" s="23"/>
      <c r="V69" s="21"/>
      <c r="Z69" s="23"/>
      <c r="AA69" s="21"/>
      <c r="AE69" s="23"/>
      <c r="AF69" s="21"/>
    </row>
    <row r="70" spans="1:32" x14ac:dyDescent="0.25">
      <c r="A70" s="53">
        <v>46235</v>
      </c>
      <c r="R70" s="23"/>
      <c r="S70" s="21"/>
      <c r="U70" s="23"/>
      <c r="V70" s="21"/>
      <c r="Z70" s="23"/>
      <c r="AA70" s="21"/>
      <c r="AE70" s="23"/>
      <c r="AF70" s="21"/>
    </row>
    <row r="71" spans="1:32" x14ac:dyDescent="0.25">
      <c r="A71" s="35">
        <v>46266</v>
      </c>
      <c r="R71" s="23"/>
      <c r="S71" s="21"/>
      <c r="U71" s="23"/>
      <c r="V71" s="21"/>
      <c r="Z71" s="23"/>
      <c r="AA71" s="21"/>
      <c r="AE71" s="23"/>
      <c r="AF71" s="21"/>
    </row>
    <row r="72" spans="1:32" x14ac:dyDescent="0.25">
      <c r="A72" s="35">
        <v>46296</v>
      </c>
      <c r="R72" s="23"/>
      <c r="S72" s="21"/>
      <c r="U72" s="23"/>
      <c r="V72" s="21"/>
      <c r="Z72" s="23"/>
      <c r="AA72" s="21"/>
      <c r="AE72" s="23"/>
      <c r="AF72" s="21"/>
    </row>
    <row r="73" spans="1:32" x14ac:dyDescent="0.25">
      <c r="A73" s="35">
        <v>46327</v>
      </c>
      <c r="R73" s="23"/>
      <c r="S73" s="21"/>
      <c r="U73" s="23"/>
      <c r="V73" s="21"/>
      <c r="Z73" s="23"/>
      <c r="AA73" s="21"/>
      <c r="AE73" s="23"/>
      <c r="AF73" s="21"/>
    </row>
    <row r="74" spans="1:32" x14ac:dyDescent="0.25">
      <c r="A74" s="36">
        <v>46357</v>
      </c>
      <c r="R74" s="23"/>
      <c r="S74" s="21"/>
      <c r="U74" s="23"/>
      <c r="V74" s="21"/>
      <c r="Z74" s="23"/>
      <c r="AA74" s="21"/>
      <c r="AE74" s="23"/>
      <c r="AF74" s="21"/>
    </row>
    <row r="75" spans="1:32" x14ac:dyDescent="0.25">
      <c r="R75" s="23"/>
      <c r="S75" s="21"/>
      <c r="U75" s="23"/>
      <c r="V75" s="21"/>
      <c r="Z75" s="23"/>
      <c r="AA75" s="21"/>
      <c r="AE75" s="23"/>
      <c r="AF75" s="21"/>
    </row>
    <row r="76" spans="1:32" x14ac:dyDescent="0.25">
      <c r="R76" s="23"/>
      <c r="S76" s="21"/>
      <c r="U76" s="23"/>
      <c r="V76" s="21"/>
      <c r="Z76" s="23"/>
      <c r="AA76" s="21"/>
      <c r="AE76" s="23"/>
      <c r="AF76" s="21"/>
    </row>
    <row r="77" spans="1:32" x14ac:dyDescent="0.25">
      <c r="R77" s="23"/>
      <c r="S77" s="21"/>
      <c r="U77" s="23"/>
      <c r="V77" s="21"/>
      <c r="Z77" s="23"/>
      <c r="AA77" s="21"/>
      <c r="AE77" s="23"/>
      <c r="AF77" s="21"/>
    </row>
    <row r="78" spans="1:32" x14ac:dyDescent="0.25">
      <c r="R78" s="23"/>
      <c r="S78" s="21"/>
      <c r="U78" s="23"/>
      <c r="V78" s="21"/>
      <c r="Z78" s="23"/>
      <c r="AA78" s="21"/>
      <c r="AE78" s="23"/>
      <c r="AF78" s="21"/>
    </row>
    <row r="79" spans="1:32" x14ac:dyDescent="0.25">
      <c r="R79" s="23"/>
      <c r="S79" s="21"/>
      <c r="U79" s="23"/>
      <c r="V79" s="21"/>
      <c r="Z79" s="23"/>
      <c r="AA79" s="21"/>
      <c r="AE79" s="23"/>
      <c r="AF79" s="21"/>
    </row>
    <row r="80" spans="1:32" x14ac:dyDescent="0.25">
      <c r="R80" s="23"/>
      <c r="S80" s="21"/>
      <c r="U80" s="23"/>
      <c r="V80" s="21"/>
      <c r="Z80" s="23"/>
      <c r="AA80" s="21"/>
      <c r="AE80" s="23"/>
      <c r="AF80" s="21"/>
    </row>
    <row r="81" spans="18:32" x14ac:dyDescent="0.25">
      <c r="R81" s="23"/>
      <c r="S81" s="21"/>
      <c r="U81" s="23"/>
      <c r="V81" s="21"/>
      <c r="Z81" s="23"/>
      <c r="AA81" s="21"/>
      <c r="AE81" s="23"/>
      <c r="AF81" s="21"/>
    </row>
    <row r="82" spans="18:32" x14ac:dyDescent="0.25">
      <c r="R82" s="23"/>
      <c r="S82" s="21"/>
      <c r="U82" s="23"/>
      <c r="V82" s="21"/>
      <c r="Z82" s="23"/>
      <c r="AA82" s="21"/>
      <c r="AE82" s="23"/>
      <c r="AF82" s="21"/>
    </row>
    <row r="83" spans="18:32" ht="15.75" x14ac:dyDescent="0.25">
      <c r="R83" s="23"/>
      <c r="S83" s="21"/>
      <c r="U83" s="23"/>
      <c r="V83" s="21"/>
      <c r="Z83" s="23"/>
      <c r="AA83" s="21"/>
      <c r="AE83" s="23"/>
      <c r="AF83" s="8"/>
    </row>
    <row r="84" spans="18:32" x14ac:dyDescent="0.25">
      <c r="R84" s="23"/>
      <c r="S84" s="21"/>
      <c r="U84" s="23"/>
      <c r="V84" s="21"/>
      <c r="Z84" s="23"/>
      <c r="AA84" s="21"/>
      <c r="AE84" s="23"/>
      <c r="AF84" s="21"/>
    </row>
    <row r="85" spans="18:32" x14ac:dyDescent="0.25">
      <c r="R85" s="23"/>
      <c r="S85" s="21"/>
      <c r="U85" s="23"/>
      <c r="V85" s="21"/>
      <c r="Z85" s="23"/>
      <c r="AA85" s="21"/>
      <c r="AE85" s="23"/>
      <c r="AF85" s="21"/>
    </row>
    <row r="86" spans="18:32" x14ac:dyDescent="0.25">
      <c r="R86" s="23"/>
      <c r="S86" s="21"/>
      <c r="U86" s="23"/>
      <c r="V86" s="21"/>
      <c r="Z86" s="23"/>
      <c r="AA86" s="21"/>
      <c r="AE86" s="23"/>
      <c r="AF86" s="21"/>
    </row>
    <row r="87" spans="18:32" x14ac:dyDescent="0.25">
      <c r="R87" s="23"/>
      <c r="S87" s="21"/>
      <c r="U87" s="23"/>
      <c r="V87" s="21"/>
      <c r="Z87" s="23"/>
      <c r="AA87" s="21"/>
      <c r="AE87" s="23"/>
      <c r="AF87" s="21"/>
    </row>
    <row r="88" spans="18:32" x14ac:dyDescent="0.25">
      <c r="R88" s="23"/>
      <c r="S88" s="23"/>
      <c r="U88" s="23"/>
      <c r="Z88" s="23"/>
      <c r="AA88" s="23"/>
      <c r="AE88" s="23"/>
      <c r="AF88" s="23"/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Ana Carolina Nogueira Gonçalves</cp:lastModifiedBy>
  <cp:lastPrinted>2026-02-11T12:57:51Z</cp:lastPrinted>
  <dcterms:created xsi:type="dcterms:W3CDTF">2023-10-16T23:30:45Z</dcterms:created>
  <dcterms:modified xsi:type="dcterms:W3CDTF">2026-04-22T20:02:29Z</dcterms:modified>
</cp:coreProperties>
</file>